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520" activeTab="0"/>
  </bookViews>
  <sheets>
    <sheet name="MaintData" sheetId="1" r:id="rId1"/>
    <sheet name="SalvData" sheetId="2" r:id="rId2"/>
    <sheet name="PurchData" sheetId="3" r:id="rId3"/>
    <sheet name="Model" sheetId="4" r:id="rId4"/>
  </sheets>
  <definedNames>
    <definedName name="a" localSheetId="2">'PurchData'!$B$5</definedName>
    <definedName name="a" localSheetId="1">'SalvData'!$B$5</definedName>
    <definedName name="a">'MaintData'!$B$5</definedName>
    <definedName name="b" localSheetId="2">'PurchData'!#REF!</definedName>
    <definedName name="b" localSheetId="1">'SalvData'!$B$6</definedName>
    <definedName name="b">'MaintData'!$B$6</definedName>
    <definedName name="c_" localSheetId="2">'PurchData'!$B$6</definedName>
    <definedName name="c_" localSheetId="1">'SalvData'!$B$7</definedName>
    <definedName name="c_">'MaintData'!$B$7</definedName>
    <definedName name="Costs">'Model'!$R$11:$R$127</definedName>
    <definedName name="Data" localSheetId="0">'MaintData'!$O$11:$P$34</definedName>
    <definedName name="Data" localSheetId="2">'PurchData'!$A$10:$B$33</definedName>
    <definedName name="Data" localSheetId="1">'SalvData'!#REF!</definedName>
    <definedName name="Dests">'Model'!$B$11:$B$127</definedName>
    <definedName name="Flows">'Model'!$S$11:$S$127</definedName>
    <definedName name="Inflow">'Model'!$V$35</definedName>
    <definedName name="MCBase">'Model'!$B$5</definedName>
    <definedName name="MCIncr">'Model'!$B$6</definedName>
    <definedName name="MCInfl">'Model'!$B$7</definedName>
    <definedName name="MSE" localSheetId="2">'PurchData'!$B$7</definedName>
    <definedName name="MSE" localSheetId="1">'SalvData'!$B$8</definedName>
    <definedName name="MSE">'MaintData'!$B$8</definedName>
    <definedName name="NetOutflows">'Model'!$V$14:$V$32</definedName>
    <definedName name="Origins">'Model'!$A$11:$A$127</definedName>
    <definedName name="Outflow">'Model'!$V$11</definedName>
    <definedName name="PCBase">'Model'!$D$5</definedName>
    <definedName name="PCInfl">'Model'!$D$7</definedName>
    <definedName name="PurchCost" localSheetId="0">'MaintData'!$P$10:$P$34</definedName>
    <definedName name="PurchCost" localSheetId="2">'PurchData'!$B$9:$B$33</definedName>
    <definedName name="PurchCost" localSheetId="1">'SalvData'!#REF!</definedName>
    <definedName name="Quarter" localSheetId="0">'MaintData'!$O$10:$O$34</definedName>
    <definedName name="Quarter" localSheetId="2">'PurchData'!$A$9:$A$33</definedName>
    <definedName name="Quarter" localSheetId="1">'SalvData'!#REF!</definedName>
    <definedName name="solver_adj" localSheetId="0" hidden="1">'MaintData'!$B$5:$B$7</definedName>
    <definedName name="solver_adj" localSheetId="3" hidden="1">'Model'!$S$11:$S$127</definedName>
    <definedName name="solver_adj" localSheetId="2" hidden="1">'PurchData'!$B$5:$B$6</definedName>
    <definedName name="solver_adj" localSheetId="1" hidden="1">'SalvData'!$B$5:$B$7</definedName>
    <definedName name="solver_cvg" localSheetId="0" hidden="1">0.0001</definedName>
    <definedName name="solver_cvg" localSheetId="3" hidden="1">0.0001</definedName>
    <definedName name="solver_cvg" localSheetId="2" hidden="1">0.0001</definedName>
    <definedName name="solver_cvg" localSheetId="1" hidden="1">0.0001</definedName>
    <definedName name="solver_drv" localSheetId="0" hidden="1">1</definedName>
    <definedName name="solver_drv" localSheetId="3" hidden="1">1</definedName>
    <definedName name="solver_drv" localSheetId="2" hidden="1">1</definedName>
    <definedName name="solver_drv" localSheetId="1" hidden="1">1</definedName>
    <definedName name="solver_eng" localSheetId="0" hidden="1">1</definedName>
    <definedName name="solver_eng" localSheetId="3" hidden="1">2</definedName>
    <definedName name="solver_eng" localSheetId="2" hidden="1">1</definedName>
    <definedName name="solver_eng" localSheetId="1" hidden="1">1</definedName>
    <definedName name="solver_est" localSheetId="0" hidden="1">1</definedName>
    <definedName name="solver_est" localSheetId="3" hidden="1">1</definedName>
    <definedName name="solver_est" localSheetId="2" hidden="1">1</definedName>
    <definedName name="solver_est" localSheetId="1" hidden="1">1</definedName>
    <definedName name="solver_ibd" localSheetId="0" hidden="1">2</definedName>
    <definedName name="solver_ibd" localSheetId="3" hidden="1">2</definedName>
    <definedName name="solver_ibd" localSheetId="2" hidden="1">2</definedName>
    <definedName name="solver_ibd" localSheetId="1" hidden="1">2</definedName>
    <definedName name="solver_itr" localSheetId="0" hidden="1">100</definedName>
    <definedName name="solver_itr" localSheetId="3" hidden="1">100</definedName>
    <definedName name="solver_itr" localSheetId="2" hidden="1">100</definedName>
    <definedName name="solver_itr" localSheetId="1" hidden="1">100</definedName>
    <definedName name="solver_lhs1" localSheetId="3" hidden="1">'Model'!$V$35</definedName>
    <definedName name="solver_lhs2" localSheetId="3" hidden="1">'Model'!$V$14:$V$32</definedName>
    <definedName name="solver_lhs3" localSheetId="3" hidden="1">'Model'!$V$11</definedName>
    <definedName name="solver_lin" localSheetId="0" hidden="1">2</definedName>
    <definedName name="solver_lin" localSheetId="3" hidden="1">1</definedName>
    <definedName name="solver_lin" localSheetId="2" hidden="1">2</definedName>
    <definedName name="solver_lin" localSheetId="1" hidden="1">2</definedName>
    <definedName name="solver_lva" localSheetId="0" hidden="1">2</definedName>
    <definedName name="solver_lva" localSheetId="3" hidden="1">2</definedName>
    <definedName name="solver_lva" localSheetId="2" hidden="1">2</definedName>
    <definedName name="solver_lva" localSheetId="1" hidden="1">2</definedName>
    <definedName name="solver_mip" localSheetId="0" hidden="1">5000</definedName>
    <definedName name="solver_mip" localSheetId="3" hidden="1">5000</definedName>
    <definedName name="solver_mip" localSheetId="2" hidden="1">5000</definedName>
    <definedName name="solver_mip" localSheetId="1" hidden="1">5000</definedName>
    <definedName name="solver_mni" localSheetId="0" hidden="1">30</definedName>
    <definedName name="solver_mni" localSheetId="3" hidden="1">30</definedName>
    <definedName name="solver_mni" localSheetId="2" hidden="1">30</definedName>
    <definedName name="solver_mni" localSheetId="1" hidden="1">30</definedName>
    <definedName name="solver_mrt" localSheetId="0" hidden="1">0.075</definedName>
    <definedName name="solver_mrt" localSheetId="3" hidden="1">0.075</definedName>
    <definedName name="solver_mrt" localSheetId="2" hidden="1">0.075</definedName>
    <definedName name="solver_mrt" localSheetId="1" hidden="1">0.075</definedName>
    <definedName name="solver_neg" localSheetId="0" hidden="1">2</definedName>
    <definedName name="solver_neg" localSheetId="3" hidden="1">1</definedName>
    <definedName name="solver_neg" localSheetId="2" hidden="1">2</definedName>
    <definedName name="solver_neg" localSheetId="1" hidden="1">2</definedName>
    <definedName name="solver_nod" localSheetId="0" hidden="1">5000</definedName>
    <definedName name="solver_nod" localSheetId="3" hidden="1">5000</definedName>
    <definedName name="solver_nod" localSheetId="2" hidden="1">5000</definedName>
    <definedName name="solver_nod" localSheetId="1" hidden="1">5000</definedName>
    <definedName name="solver_num" localSheetId="0" hidden="1">0</definedName>
    <definedName name="solver_num" localSheetId="3" hidden="1">3</definedName>
    <definedName name="solver_num" localSheetId="2" hidden="1">0</definedName>
    <definedName name="solver_num" localSheetId="1" hidden="1">0</definedName>
    <definedName name="solver_nwt" localSheetId="0" hidden="1">1</definedName>
    <definedName name="solver_nwt" localSheetId="3" hidden="1">1</definedName>
    <definedName name="solver_nwt" localSheetId="2" hidden="1">1</definedName>
    <definedName name="solver_nwt" localSheetId="1" hidden="1">1</definedName>
    <definedName name="solver_ofx" localSheetId="0" hidden="1">2</definedName>
    <definedName name="solver_ofx" localSheetId="3" hidden="1">2</definedName>
    <definedName name="solver_ofx" localSheetId="2" hidden="1">2</definedName>
    <definedName name="solver_ofx" localSheetId="1" hidden="1">2</definedName>
    <definedName name="solver_opt" localSheetId="0" hidden="1">'MaintData'!$B$8</definedName>
    <definedName name="solver_opt" localSheetId="3" hidden="1">'Model'!$V$37</definedName>
    <definedName name="solver_opt" localSheetId="2" hidden="1">'PurchData'!$B$7</definedName>
    <definedName name="solver_opt" localSheetId="1" hidden="1">'SalvData'!$B$8</definedName>
    <definedName name="solver_piv" localSheetId="0" hidden="1">0.000001</definedName>
    <definedName name="solver_piv" localSheetId="3" hidden="1">0.000001</definedName>
    <definedName name="solver_piv" localSheetId="2" hidden="1">0.000001</definedName>
    <definedName name="solver_piv" localSheetId="1" hidden="1">0.000001</definedName>
    <definedName name="solver_pre" localSheetId="0" hidden="1">0.000001</definedName>
    <definedName name="solver_pre" localSheetId="3" hidden="1">0.000001</definedName>
    <definedName name="solver_pre" localSheetId="2" hidden="1">0.000001</definedName>
    <definedName name="solver_pre" localSheetId="1" hidden="1">0.000001</definedName>
    <definedName name="solver_pro" localSheetId="0" hidden="1">2</definedName>
    <definedName name="solver_pro" localSheetId="3" hidden="1">2</definedName>
    <definedName name="solver_pro" localSheetId="2" hidden="1">2</definedName>
    <definedName name="solver_pro" localSheetId="1" hidden="1">2</definedName>
    <definedName name="solver_rbv" localSheetId="0" hidden="1">1</definedName>
    <definedName name="solver_rbv" localSheetId="3" hidden="1">1</definedName>
    <definedName name="solver_rbv" localSheetId="2" hidden="1">1</definedName>
    <definedName name="solver_rbv" localSheetId="1" hidden="1">1</definedName>
    <definedName name="solver_red" localSheetId="0" hidden="1">0.000001</definedName>
    <definedName name="solver_red" localSheetId="3" hidden="1">0.000001</definedName>
    <definedName name="solver_red" localSheetId="2" hidden="1">0.000001</definedName>
    <definedName name="solver_red" localSheetId="1" hidden="1">0.000001</definedName>
    <definedName name="solver_rel1" localSheetId="3" hidden="1">2</definedName>
    <definedName name="solver_rel2" localSheetId="3" hidden="1">2</definedName>
    <definedName name="solver_rel3" localSheetId="3" hidden="1">2</definedName>
    <definedName name="solver_reo" localSheetId="0" hidden="1">2</definedName>
    <definedName name="solver_reo" localSheetId="3" hidden="1">2</definedName>
    <definedName name="solver_reo" localSheetId="2" hidden="1">2</definedName>
    <definedName name="solver_reo" localSheetId="1" hidden="1">2</definedName>
    <definedName name="solver_rep" localSheetId="0" hidden="1">2</definedName>
    <definedName name="solver_rep" localSheetId="3" hidden="1">2</definedName>
    <definedName name="solver_rep" localSheetId="2" hidden="1">2</definedName>
    <definedName name="solver_rep" localSheetId="1" hidden="1">2</definedName>
    <definedName name="solver_rhs1" localSheetId="3" hidden="1">1</definedName>
    <definedName name="solver_rhs2" localSheetId="3" hidden="1">0</definedName>
    <definedName name="solver_rhs3" localSheetId="3" hidden="1">1</definedName>
    <definedName name="solver_rlx" localSheetId="0" hidden="1">2</definedName>
    <definedName name="solver_rlx" localSheetId="3" hidden="1">2</definedName>
    <definedName name="solver_rlx" localSheetId="2" hidden="1">2</definedName>
    <definedName name="solver_rlx" localSheetId="1" hidden="1">2</definedName>
    <definedName name="solver_scl" localSheetId="0" hidden="1">2</definedName>
    <definedName name="solver_scl" localSheetId="3" hidden="1">2</definedName>
    <definedName name="solver_scl" localSheetId="2" hidden="1">2</definedName>
    <definedName name="solver_scl" localSheetId="1" hidden="1">2</definedName>
    <definedName name="solver_sho" localSheetId="0" hidden="1">2</definedName>
    <definedName name="solver_sho" localSheetId="3" hidden="1">2</definedName>
    <definedName name="solver_sho" localSheetId="2" hidden="1">2</definedName>
    <definedName name="solver_sho" localSheetId="1" hidden="1">2</definedName>
    <definedName name="solver_ssz" localSheetId="0" hidden="1">100</definedName>
    <definedName name="solver_ssz" localSheetId="3" hidden="1">100</definedName>
    <definedName name="solver_ssz" localSheetId="2" hidden="1">100</definedName>
    <definedName name="solver_ssz" localSheetId="1" hidden="1">100</definedName>
    <definedName name="solver_std" localSheetId="0" hidden="1">1</definedName>
    <definedName name="solver_std" localSheetId="3" hidden="1">1</definedName>
    <definedName name="solver_std" localSheetId="2" hidden="1">1</definedName>
    <definedName name="solver_std" localSheetId="1" hidden="1">1</definedName>
    <definedName name="solver_tim" localSheetId="0" hidden="1">100</definedName>
    <definedName name="solver_tim" localSheetId="3" hidden="1">100</definedName>
    <definedName name="solver_tim" localSheetId="2" hidden="1">100</definedName>
    <definedName name="solver_tim" localSheetId="1" hidden="1">100</definedName>
    <definedName name="solver_tol" localSheetId="0" hidden="1">0.0005</definedName>
    <definedName name="solver_tol" localSheetId="3" hidden="1">0.0005</definedName>
    <definedName name="solver_tol" localSheetId="2" hidden="1">0.0005</definedName>
    <definedName name="solver_tol" localSheetId="1" hidden="1">0.0005</definedName>
    <definedName name="solver_typ" localSheetId="0" hidden="1">2</definedName>
    <definedName name="solver_typ" localSheetId="3" hidden="1">2</definedName>
    <definedName name="solver_typ" localSheetId="2" hidden="1">2</definedName>
    <definedName name="solver_typ" localSheetId="1" hidden="1">2</definedName>
    <definedName name="solver_val" localSheetId="0" hidden="1">0</definedName>
    <definedName name="solver_val" localSheetId="3" hidden="1">0</definedName>
    <definedName name="solver_val" localSheetId="2" hidden="1">0</definedName>
    <definedName name="solver_val" localSheetId="1" hidden="1">0</definedName>
    <definedName name="solver_ver" localSheetId="0" hidden="1">2</definedName>
    <definedName name="solver_ver" localSheetId="3" hidden="1">2</definedName>
    <definedName name="solver_ver" localSheetId="2" hidden="1">2</definedName>
    <definedName name="solver_ver" localSheetId="1" hidden="1">2</definedName>
    <definedName name="SVBase">'Model'!$C$5</definedName>
    <definedName name="SVDecr">'Model'!$C$6</definedName>
    <definedName name="SVInfl">'Model'!$C$7</definedName>
    <definedName name="TotalCost">'Model'!$B$129</definedName>
  </definedNames>
  <calcPr fullCalcOnLoad="1"/>
</workbook>
</file>

<file path=xl/comments1.xml><?xml version="1.0" encoding="utf-8"?>
<comments xmlns="http://schemas.openxmlformats.org/spreadsheetml/2006/main">
  <authors>
    <author>Chris Albright</author>
  </authors>
  <commentList>
    <comment ref="C10" authorId="0">
      <text>
        <r>
          <rPr>
            <b/>
            <sz val="8"/>
            <rFont val="Tahoma"/>
            <family val="0"/>
          </rPr>
          <t>Average maintenance cost for all machines of this age in this quarter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First quarter of 1994, 6 years ago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0 means brand new, 1 means a quarter old, etc.  No machine was kept for more than 12 quarters (3 years).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Chris Albright</author>
  </authors>
  <commentList>
    <comment ref="C10" authorId="0">
      <text>
        <r>
          <rPr>
            <b/>
            <sz val="8"/>
            <rFont val="Tahoma"/>
            <family val="0"/>
          </rPr>
          <t>Average salvage value for all machines of this age sold this quarter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Chris Albright</author>
  </authors>
  <commentList>
    <comment ref="B9" authorId="0">
      <text>
        <r>
          <rPr>
            <b/>
            <sz val="8"/>
            <rFont val="Tahoma"/>
            <family val="0"/>
          </rPr>
          <t>Average purchase cost of machines purchased in this quarter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Chris Albright</author>
  </authors>
  <commentList>
    <comment ref="A3" authorId="0">
      <text>
        <r>
          <rPr>
            <b/>
            <sz val="8"/>
            <rFont val="Tahoma"/>
            <family val="0"/>
          </rPr>
          <t xml:space="preserve">See previous sheets for cost models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<sst xmlns="http://schemas.openxmlformats.org/spreadsheetml/2006/main" count="83" uniqueCount="35">
  <si>
    <t>Age</t>
  </si>
  <si>
    <t>MaintCost</t>
  </si>
  <si>
    <t>Quarter</t>
  </si>
  <si>
    <t>SalvVal</t>
  </si>
  <si>
    <t>PurchCost</t>
  </si>
  <si>
    <t>Estimated</t>
  </si>
  <si>
    <t>Coefficients</t>
  </si>
  <si>
    <t>a</t>
  </si>
  <si>
    <t>b</t>
  </si>
  <si>
    <t>c</t>
  </si>
  <si>
    <t>SqrErr</t>
  </si>
  <si>
    <t>MSE</t>
  </si>
  <si>
    <t>Historical data on maintenance costs</t>
  </si>
  <si>
    <t>Historical data on salvage values</t>
  </si>
  <si>
    <t>Historical data on purchase costs</t>
  </si>
  <si>
    <t>Machine replacement model - shortest path formulation</t>
  </si>
  <si>
    <t>Parameters of maintenance cost, salvage value, purchase cost functions</t>
  </si>
  <si>
    <t>Network arcs</t>
  </si>
  <si>
    <t>Origin</t>
  </si>
  <si>
    <t>Dest</t>
  </si>
  <si>
    <t>QtrsToKeep</t>
  </si>
  <si>
    <t>TotalCost</t>
  </si>
  <si>
    <t>Flow</t>
  </si>
  <si>
    <t>Flow balance constraints</t>
  </si>
  <si>
    <t>Node</t>
  </si>
  <si>
    <t>Outflow</t>
  </si>
  <si>
    <t>NetOutflow</t>
  </si>
  <si>
    <t>Inflow</t>
  </si>
  <si>
    <t>=</t>
  </si>
  <si>
    <t>Required</t>
  </si>
  <si>
    <t>Total cost</t>
  </si>
  <si>
    <t>Assumed form of salvage values function: SalvVal = a*EXP(-b*Age)*EXP(c*Quarter)</t>
  </si>
  <si>
    <t>Assumed form of purchase cost function: PurchCost = a*EXP(c*Quarter)</t>
  </si>
  <si>
    <t>Assumed form of maintenance cost function: Cost = a*EXP(b*Age)*EXP(c*Quarter)</t>
  </si>
  <si>
    <t>Maintenance costs in quarter: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</si>
</sst>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$&quot;#,##0;\-&quot;$&quot;#,##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169" fontId="0" fillId="0" borderId="4" xfId="0" applyNumberFormat="1" applyBorder="1" applyAlignment="1">
      <alignment/>
    </xf>
    <xf numFmtId="0" fontId="0" fillId="0" borderId="0" xfId="0" applyAlignment="1">
      <alignment/>
    </xf>
    <xf numFmtId="169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457200</xdr:colOff>
      <xdr:row>0</xdr:row>
      <xdr:rowOff>76200</xdr:rowOff>
    </xdr:from>
    <xdr:to>
      <xdr:col>17</xdr:col>
      <xdr:colOff>600075</xdr:colOff>
      <xdr:row>7</xdr:row>
      <xdr:rowOff>657225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667375" y="76200"/>
          <a:ext cx="1428750" cy="1714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 for model: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Origins - A11:A127
Dests - B11:B127
Costs - R11:R127
Flows - S11:S127
Outflow - V11
NetOutflows - V14:V32
Inflow - V35
TotalCost - B129</a:t>
          </a:r>
        </a:p>
      </xdr:txBody>
    </xdr:sp>
    <xdr:clientData/>
  </xdr:twoCellAnchor>
  <xdr:twoCellAnchor>
    <xdr:from>
      <xdr:col>5</xdr:col>
      <xdr:colOff>581025</xdr:colOff>
      <xdr:row>0</xdr:row>
      <xdr:rowOff>76200</xdr:rowOff>
    </xdr:from>
    <xdr:to>
      <xdr:col>15</xdr:col>
      <xdr:colOff>295275</xdr:colOff>
      <xdr:row>7</xdr:row>
      <xdr:rowOff>657225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962400" y="76200"/>
          <a:ext cx="1543050" cy="1714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 for cost parameters: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MCBase - B5
MCIncr - B6
MCInfl - B7
SVBase - C5
SVDecr - C6
SVInfl - C7
PCBase - D5
PCInfl - D7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99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3" max="4" width="9.7109375" style="0" customWidth="1"/>
    <col min="5" max="5" width="11.421875" style="0" customWidth="1"/>
    <col min="6" max="6" width="9.7109375" style="0" customWidth="1"/>
    <col min="7" max="7" width="11.140625" style="0" customWidth="1"/>
    <col min="8" max="8" width="9.7109375" style="0" customWidth="1"/>
  </cols>
  <sheetData>
    <row r="1" ht="12.75">
      <c r="A1" s="1" t="s">
        <v>12</v>
      </c>
    </row>
    <row r="3" ht="12.75">
      <c r="A3" t="s">
        <v>33</v>
      </c>
    </row>
    <row r="4" ht="12.75">
      <c r="A4" t="s">
        <v>6</v>
      </c>
    </row>
    <row r="5" spans="1:2" ht="12.75">
      <c r="A5" s="2" t="s">
        <v>7</v>
      </c>
      <c r="B5" s="7">
        <v>140.77878404927043</v>
      </c>
    </row>
    <row r="6" spans="1:2" ht="12.75">
      <c r="A6" s="2" t="s">
        <v>8</v>
      </c>
      <c r="B6" s="7">
        <v>0.18964470754348867</v>
      </c>
    </row>
    <row r="7" spans="1:2" ht="12.75">
      <c r="A7" s="2" t="s">
        <v>9</v>
      </c>
      <c r="B7" s="7">
        <v>0.01111714666290737</v>
      </c>
    </row>
    <row r="8" spans="1:2" ht="12.75">
      <c r="A8" s="6" t="s">
        <v>11</v>
      </c>
      <c r="B8" s="5">
        <f>AVERAGE(E11:E298)</f>
        <v>421.01292688772287</v>
      </c>
    </row>
    <row r="9" ht="12.75">
      <c r="A9" s="2"/>
    </row>
    <row r="10" spans="1:16" ht="12.75">
      <c r="A10" s="2" t="s">
        <v>2</v>
      </c>
      <c r="B10" s="2" t="s">
        <v>0</v>
      </c>
      <c r="C10" s="2" t="s">
        <v>1</v>
      </c>
      <c r="D10" s="2" t="s">
        <v>5</v>
      </c>
      <c r="E10" s="2" t="s">
        <v>10</v>
      </c>
      <c r="F10" s="15"/>
      <c r="G10" s="2"/>
      <c r="H10" s="2"/>
      <c r="I10" s="2"/>
      <c r="J10" s="2"/>
      <c r="K10" s="2"/>
      <c r="L10" s="2"/>
      <c r="M10" s="2"/>
      <c r="O10" s="2"/>
      <c r="P10" s="2"/>
    </row>
    <row r="11" spans="1:5" ht="12.75">
      <c r="A11">
        <v>1</v>
      </c>
      <c r="B11">
        <v>0</v>
      </c>
      <c r="C11">
        <v>145</v>
      </c>
      <c r="D11" s="4">
        <f>a*EXP(b*B11)*EXP(c_*A11)</f>
        <v>142.35257425803684</v>
      </c>
      <c r="E11" s="4">
        <f>(C11-D11)^2</f>
        <v>7.008863059209195</v>
      </c>
    </row>
    <row r="12" spans="1:5" ht="12.75">
      <c r="A12">
        <v>1</v>
      </c>
      <c r="B12">
        <v>1</v>
      </c>
      <c r="C12">
        <v>170</v>
      </c>
      <c r="D12" s="4">
        <f aca="true" t="shared" si="0" ref="D12:D75">a*EXP(b*B12)*EXP(c_*A12)</f>
        <v>172.07864404058586</v>
      </c>
      <c r="E12" s="4">
        <f aca="true" t="shared" si="1" ref="E12:E75">(C12-D12)^2</f>
        <v>4.320761047463098</v>
      </c>
    </row>
    <row r="13" spans="1:5" ht="12.75">
      <c r="A13">
        <v>1</v>
      </c>
      <c r="B13">
        <v>2</v>
      </c>
      <c r="C13">
        <v>212</v>
      </c>
      <c r="D13" s="4">
        <f t="shared" si="0"/>
        <v>208.01211280641732</v>
      </c>
      <c r="E13" s="4">
        <f t="shared" si="1"/>
        <v>15.903244268740739</v>
      </c>
    </row>
    <row r="14" spans="1:5" ht="12.75">
      <c r="A14">
        <v>1</v>
      </c>
      <c r="B14">
        <v>3</v>
      </c>
      <c r="C14">
        <v>254</v>
      </c>
      <c r="D14" s="4">
        <f t="shared" si="0"/>
        <v>251.4492098391036</v>
      </c>
      <c r="E14" s="4">
        <f t="shared" si="1"/>
        <v>6.506530444925943</v>
      </c>
    </row>
    <row r="15" spans="1:5" ht="12.75">
      <c r="A15">
        <v>1</v>
      </c>
      <c r="B15">
        <v>4</v>
      </c>
      <c r="C15">
        <v>302</v>
      </c>
      <c r="D15" s="4">
        <f t="shared" si="0"/>
        <v>303.95684306879923</v>
      </c>
      <c r="E15" s="4">
        <f t="shared" si="1"/>
        <v>3.8292347959075896</v>
      </c>
    </row>
    <row r="16" spans="1:5" ht="12.75">
      <c r="A16">
        <v>1</v>
      </c>
      <c r="B16">
        <v>5</v>
      </c>
      <c r="C16">
        <v>377</v>
      </c>
      <c r="D16" s="4">
        <f t="shared" si="0"/>
        <v>367.42912219715726</v>
      </c>
      <c r="E16" s="4">
        <f t="shared" si="1"/>
        <v>91.60170191694796</v>
      </c>
    </row>
    <row r="17" spans="1:5" ht="12.75">
      <c r="A17">
        <v>1</v>
      </c>
      <c r="B17">
        <v>6</v>
      </c>
      <c r="C17">
        <v>464</v>
      </c>
      <c r="D17" s="4">
        <f t="shared" si="0"/>
        <v>444.15568498326587</v>
      </c>
      <c r="E17" s="4">
        <f t="shared" si="1"/>
        <v>393.79683848337964</v>
      </c>
    </row>
    <row r="18" spans="1:5" ht="12.75">
      <c r="A18">
        <v>1</v>
      </c>
      <c r="B18">
        <v>7</v>
      </c>
      <c r="C18">
        <v>543</v>
      </c>
      <c r="D18" s="4">
        <f t="shared" si="0"/>
        <v>536.9042914271216</v>
      </c>
      <c r="E18" s="4">
        <f t="shared" si="1"/>
        <v>37.15766300546297</v>
      </c>
    </row>
    <row r="19" spans="1:5" ht="12.75">
      <c r="A19">
        <v>1</v>
      </c>
      <c r="B19">
        <v>8</v>
      </c>
      <c r="C19">
        <v>663</v>
      </c>
      <c r="D19" s="4">
        <f t="shared" si="0"/>
        <v>649.02066527353</v>
      </c>
      <c r="E19" s="4">
        <f t="shared" si="1"/>
        <v>195.42179939469088</v>
      </c>
    </row>
    <row r="20" spans="1:5" ht="12.75">
      <c r="A20">
        <v>1</v>
      </c>
      <c r="B20">
        <v>9</v>
      </c>
      <c r="C20">
        <v>757</v>
      </c>
      <c r="D20" s="4">
        <f t="shared" si="0"/>
        <v>784.5491844225128</v>
      </c>
      <c r="E20" s="4">
        <f t="shared" si="1"/>
        <v>758.9575623456209</v>
      </c>
    </row>
    <row r="21" spans="1:5" ht="12.75">
      <c r="A21">
        <v>1</v>
      </c>
      <c r="B21">
        <v>10</v>
      </c>
      <c r="C21">
        <v>959</v>
      </c>
      <c r="D21" s="4">
        <f t="shared" si="0"/>
        <v>948.3787739156503</v>
      </c>
      <c r="E21" s="4">
        <f t="shared" si="1"/>
        <v>112.81044353487047</v>
      </c>
    </row>
    <row r="22" spans="1:5" ht="12.75">
      <c r="A22">
        <v>1</v>
      </c>
      <c r="B22">
        <v>11</v>
      </c>
      <c r="C22">
        <v>1105</v>
      </c>
      <c r="D22" s="4">
        <f t="shared" si="0"/>
        <v>1146.4192643011852</v>
      </c>
      <c r="E22" s="4">
        <f t="shared" si="1"/>
        <v>1715.5554552514343</v>
      </c>
    </row>
    <row r="23" spans="1:5" ht="12.75">
      <c r="A23">
        <v>2</v>
      </c>
      <c r="B23">
        <v>0</v>
      </c>
      <c r="C23">
        <v>140</v>
      </c>
      <c r="D23" s="4">
        <f t="shared" si="0"/>
        <v>143.9439581378804</v>
      </c>
      <c r="E23" s="4">
        <f t="shared" si="1"/>
        <v>15.554805793353038</v>
      </c>
    </row>
    <row r="24" spans="1:5" ht="12.75">
      <c r="A24">
        <v>2</v>
      </c>
      <c r="B24">
        <v>1</v>
      </c>
      <c r="C24">
        <v>167</v>
      </c>
      <c r="D24" s="4">
        <f t="shared" si="0"/>
        <v>174.00234076064055</v>
      </c>
      <c r="E24" s="4">
        <f t="shared" si="1"/>
        <v>49.03277612812808</v>
      </c>
    </row>
    <row r="25" spans="1:5" ht="12.75">
      <c r="A25">
        <v>2</v>
      </c>
      <c r="B25">
        <v>2</v>
      </c>
      <c r="C25">
        <v>208</v>
      </c>
      <c r="D25" s="4">
        <f t="shared" si="0"/>
        <v>210.33751594617576</v>
      </c>
      <c r="E25" s="4">
        <f t="shared" si="1"/>
        <v>5.463980798625941</v>
      </c>
    </row>
    <row r="26" spans="1:5" ht="12.75">
      <c r="A26">
        <v>2</v>
      </c>
      <c r="B26">
        <v>3</v>
      </c>
      <c r="C26">
        <v>254</v>
      </c>
      <c r="D26" s="4">
        <f t="shared" si="0"/>
        <v>254.26020374787558</v>
      </c>
      <c r="E26" s="4">
        <f t="shared" si="1"/>
        <v>0.06770599040849787</v>
      </c>
    </row>
    <row r="27" spans="1:5" ht="12.75">
      <c r="A27">
        <v>2</v>
      </c>
      <c r="B27">
        <v>4</v>
      </c>
      <c r="C27">
        <v>302</v>
      </c>
      <c r="D27" s="4">
        <f t="shared" si="0"/>
        <v>307.354828828797</v>
      </c>
      <c r="E27" s="4">
        <f t="shared" si="1"/>
        <v>28.674191785715415</v>
      </c>
    </row>
    <row r="28" spans="1:5" ht="12.75">
      <c r="A28">
        <v>2</v>
      </c>
      <c r="B28">
        <v>5</v>
      </c>
      <c r="C28">
        <v>351</v>
      </c>
      <c r="D28" s="4">
        <f t="shared" si="0"/>
        <v>371.5366754683031</v>
      </c>
      <c r="E28" s="4">
        <f t="shared" si="1"/>
        <v>421.75503929040184</v>
      </c>
    </row>
    <row r="29" spans="1:5" ht="12.75">
      <c r="A29">
        <v>2</v>
      </c>
      <c r="B29">
        <v>6</v>
      </c>
      <c r="C29">
        <v>467</v>
      </c>
      <c r="D29" s="4">
        <f t="shared" si="0"/>
        <v>449.1209776792871</v>
      </c>
      <c r="E29" s="4">
        <f t="shared" si="1"/>
        <v>319.6594391445508</v>
      </c>
    </row>
    <row r="30" spans="1:5" ht="12.75">
      <c r="A30">
        <v>2</v>
      </c>
      <c r="B30">
        <v>7</v>
      </c>
      <c r="C30">
        <v>560</v>
      </c>
      <c r="D30" s="4">
        <f t="shared" si="0"/>
        <v>542.9064367262097</v>
      </c>
      <c r="E30" s="4">
        <f t="shared" si="1"/>
        <v>292.18990539507337</v>
      </c>
    </row>
    <row r="31" spans="1:5" ht="12.75">
      <c r="A31">
        <v>2</v>
      </c>
      <c r="B31">
        <v>8</v>
      </c>
      <c r="C31">
        <v>658</v>
      </c>
      <c r="D31" s="4">
        <f t="shared" si="0"/>
        <v>656.2761787743217</v>
      </c>
      <c r="E31" s="4">
        <f t="shared" si="1"/>
        <v>2.9715596180990613</v>
      </c>
    </row>
    <row r="32" spans="1:5" ht="12.75">
      <c r="A32">
        <v>2</v>
      </c>
      <c r="B32">
        <v>9</v>
      </c>
      <c r="C32">
        <v>780</v>
      </c>
      <c r="D32" s="4">
        <f t="shared" si="0"/>
        <v>793.3197945189011</v>
      </c>
      <c r="E32" s="4">
        <f t="shared" si="1"/>
        <v>177.4169260257468</v>
      </c>
    </row>
    <row r="33" spans="1:5" ht="12.75">
      <c r="A33">
        <v>2</v>
      </c>
      <c r="B33">
        <v>10</v>
      </c>
      <c r="C33">
        <v>948</v>
      </c>
      <c r="D33" s="4">
        <f t="shared" si="0"/>
        <v>958.9808631343493</v>
      </c>
      <c r="E33" s="4">
        <f t="shared" si="1"/>
        <v>120.57935517531166</v>
      </c>
    </row>
    <row r="34" spans="1:5" ht="12.75">
      <c r="A34">
        <v>2</v>
      </c>
      <c r="B34">
        <v>11</v>
      </c>
      <c r="C34">
        <v>1163</v>
      </c>
      <c r="D34" s="4">
        <f t="shared" si="0"/>
        <v>1159.2352821797522</v>
      </c>
      <c r="E34" s="4">
        <f t="shared" si="1"/>
        <v>14.17310026609153</v>
      </c>
    </row>
    <row r="35" spans="1:5" ht="12.75">
      <c r="A35">
        <v>3</v>
      </c>
      <c r="B35">
        <v>0</v>
      </c>
      <c r="C35">
        <v>148</v>
      </c>
      <c r="D35" s="4">
        <f t="shared" si="0"/>
        <v>145.55313237147226</v>
      </c>
      <c r="E35" s="4">
        <f t="shared" si="1"/>
        <v>5.987161191536972</v>
      </c>
    </row>
    <row r="36" spans="1:5" ht="12.75">
      <c r="A36">
        <v>3</v>
      </c>
      <c r="B36">
        <v>1</v>
      </c>
      <c r="C36">
        <v>172</v>
      </c>
      <c r="D36" s="4">
        <f t="shared" si="0"/>
        <v>175.94754281676637</v>
      </c>
      <c r="E36" s="4">
        <f t="shared" si="1"/>
        <v>15.583094290203784</v>
      </c>
    </row>
    <row r="37" spans="1:5" ht="12.75">
      <c r="A37">
        <v>3</v>
      </c>
      <c r="B37">
        <v>2</v>
      </c>
      <c r="C37">
        <v>213</v>
      </c>
      <c r="D37" s="4">
        <f t="shared" si="0"/>
        <v>212.68891516707316</v>
      </c>
      <c r="E37" s="4">
        <f t="shared" si="1"/>
        <v>0.09677377327711863</v>
      </c>
    </row>
    <row r="38" spans="1:5" ht="12.75">
      <c r="A38">
        <v>3</v>
      </c>
      <c r="B38">
        <v>3</v>
      </c>
      <c r="C38">
        <v>264</v>
      </c>
      <c r="D38" s="4">
        <f t="shared" si="0"/>
        <v>257.10262224040434</v>
      </c>
      <c r="E38" s="4">
        <f t="shared" si="1"/>
        <v>47.5738199585648</v>
      </c>
    </row>
    <row r="39" spans="1:5" ht="12.75">
      <c r="A39">
        <v>3</v>
      </c>
      <c r="B39">
        <v>4</v>
      </c>
      <c r="C39">
        <v>319</v>
      </c>
      <c r="D39" s="4">
        <f t="shared" si="0"/>
        <v>310.7908012552852</v>
      </c>
      <c r="E39" s="4">
        <f t="shared" si="1"/>
        <v>67.390944030227</v>
      </c>
    </row>
    <row r="40" spans="1:5" ht="12.75">
      <c r="A40">
        <v>3</v>
      </c>
      <c r="B40">
        <v>5</v>
      </c>
      <c r="C40">
        <v>385</v>
      </c>
      <c r="D40" s="4">
        <f t="shared" si="0"/>
        <v>375.69014778303057</v>
      </c>
      <c r="E40" s="4">
        <f t="shared" si="1"/>
        <v>86.67334830181065</v>
      </c>
    </row>
    <row r="41" spans="1:5" ht="12.75">
      <c r="A41">
        <v>3</v>
      </c>
      <c r="B41">
        <v>6</v>
      </c>
      <c r="C41">
        <v>455</v>
      </c>
      <c r="D41" s="4">
        <f t="shared" si="0"/>
        <v>454.14177823525637</v>
      </c>
      <c r="E41" s="4">
        <f t="shared" si="1"/>
        <v>0.7365445974796746</v>
      </c>
    </row>
    <row r="42" spans="1:5" ht="12.75">
      <c r="A42">
        <v>3</v>
      </c>
      <c r="B42">
        <v>7</v>
      </c>
      <c r="C42">
        <v>561</v>
      </c>
      <c r="D42" s="4">
        <f t="shared" si="0"/>
        <v>548.9756810385979</v>
      </c>
      <c r="E42" s="4">
        <f t="shared" si="1"/>
        <v>144.5842464855331</v>
      </c>
    </row>
    <row r="43" spans="1:5" ht="12.75">
      <c r="A43">
        <v>3</v>
      </c>
      <c r="B43">
        <v>8</v>
      </c>
      <c r="C43">
        <v>653</v>
      </c>
      <c r="D43" s="4">
        <f t="shared" si="0"/>
        <v>663.6128029068343</v>
      </c>
      <c r="E43" s="4">
        <f t="shared" si="1"/>
        <v>112.63158553931065</v>
      </c>
    </row>
    <row r="44" spans="1:5" ht="12.75">
      <c r="A44">
        <v>3</v>
      </c>
      <c r="B44">
        <v>9</v>
      </c>
      <c r="C44">
        <v>814</v>
      </c>
      <c r="D44" s="4">
        <f t="shared" si="0"/>
        <v>802.1884527721039</v>
      </c>
      <c r="E44" s="4">
        <f t="shared" si="1"/>
        <v>139.5126479168197</v>
      </c>
    </row>
    <row r="45" spans="1:5" ht="12.75">
      <c r="A45">
        <v>3</v>
      </c>
      <c r="B45">
        <v>10</v>
      </c>
      <c r="C45">
        <v>983</v>
      </c>
      <c r="D45" s="4">
        <f t="shared" si="0"/>
        <v>969.7014749295682</v>
      </c>
      <c r="E45" s="4">
        <f t="shared" si="1"/>
        <v>176.85076904890218</v>
      </c>
    </row>
    <row r="46" spans="1:5" ht="12.75">
      <c r="A46">
        <v>3</v>
      </c>
      <c r="B46">
        <v>11</v>
      </c>
      <c r="C46">
        <v>1124</v>
      </c>
      <c r="D46" s="4">
        <f t="shared" si="0"/>
        <v>1172.1945725236192</v>
      </c>
      <c r="E46" s="4">
        <f t="shared" si="1"/>
        <v>2322.716820734388</v>
      </c>
    </row>
    <row r="47" spans="1:5" ht="12.75">
      <c r="A47">
        <v>4</v>
      </c>
      <c r="B47">
        <v>0</v>
      </c>
      <c r="C47">
        <v>147</v>
      </c>
      <c r="D47" s="4">
        <f t="shared" si="0"/>
        <v>147.18029584023282</v>
      </c>
      <c r="E47" s="4">
        <f t="shared" si="1"/>
        <v>0.03250659000525706</v>
      </c>
    </row>
    <row r="48" spans="1:5" ht="12.75">
      <c r="A48">
        <v>4</v>
      </c>
      <c r="B48">
        <v>1</v>
      </c>
      <c r="C48">
        <v>183</v>
      </c>
      <c r="D48" s="4">
        <f t="shared" si="0"/>
        <v>177.91449062080923</v>
      </c>
      <c r="E48" s="4">
        <f t="shared" si="1"/>
        <v>25.862405645837267</v>
      </c>
    </row>
    <row r="49" spans="1:5" ht="12.75">
      <c r="A49">
        <v>4</v>
      </c>
      <c r="B49">
        <v>2</v>
      </c>
      <c r="C49">
        <v>212</v>
      </c>
      <c r="D49" s="4">
        <f t="shared" si="0"/>
        <v>215.066601083766</v>
      </c>
      <c r="E49" s="4">
        <f t="shared" si="1"/>
        <v>9.404042206954735</v>
      </c>
    </row>
    <row r="50" spans="1:5" ht="12.75">
      <c r="A50">
        <v>4</v>
      </c>
      <c r="B50">
        <v>3</v>
      </c>
      <c r="C50">
        <v>252</v>
      </c>
      <c r="D50" s="4">
        <f t="shared" si="0"/>
        <v>259.97681661750954</v>
      </c>
      <c r="E50" s="4">
        <f t="shared" si="1"/>
        <v>63.62960334937637</v>
      </c>
    </row>
    <row r="51" spans="1:5" ht="12.75">
      <c r="A51">
        <v>4</v>
      </c>
      <c r="B51">
        <v>4</v>
      </c>
      <c r="C51">
        <v>302</v>
      </c>
      <c r="D51" s="4">
        <f t="shared" si="0"/>
        <v>314.2651850077337</v>
      </c>
      <c r="E51" s="4">
        <f t="shared" si="1"/>
        <v>150.43476327393532</v>
      </c>
    </row>
    <row r="52" spans="1:5" ht="12.75">
      <c r="A52">
        <v>4</v>
      </c>
      <c r="B52">
        <v>5</v>
      </c>
      <c r="C52">
        <v>366</v>
      </c>
      <c r="D52" s="4">
        <f t="shared" si="0"/>
        <v>379.89005247821535</v>
      </c>
      <c r="E52" s="4">
        <f t="shared" si="1"/>
        <v>192.93355784757645</v>
      </c>
    </row>
    <row r="53" spans="1:5" ht="12.75">
      <c r="A53">
        <v>4</v>
      </c>
      <c r="B53">
        <v>6</v>
      </c>
      <c r="C53">
        <v>466</v>
      </c>
      <c r="D53" s="4">
        <f t="shared" si="0"/>
        <v>459.2187071830748</v>
      </c>
      <c r="E53" s="4">
        <f t="shared" si="1"/>
        <v>45.98593226888134</v>
      </c>
    </row>
    <row r="54" spans="1:5" ht="12.75">
      <c r="A54">
        <v>4</v>
      </c>
      <c r="B54">
        <v>7</v>
      </c>
      <c r="C54">
        <v>552</v>
      </c>
      <c r="D54" s="4">
        <f t="shared" si="0"/>
        <v>555.1127744756817</v>
      </c>
      <c r="E54" s="4">
        <f t="shared" si="1"/>
        <v>9.689364936455506</v>
      </c>
    </row>
    <row r="55" spans="1:5" ht="12.75">
      <c r="A55">
        <v>4</v>
      </c>
      <c r="B55">
        <v>8</v>
      </c>
      <c r="C55">
        <v>644</v>
      </c>
      <c r="D55" s="4">
        <f t="shared" si="0"/>
        <v>671.0314444207523</v>
      </c>
      <c r="E55" s="4">
        <f t="shared" si="1"/>
        <v>730.6989874722226</v>
      </c>
    </row>
    <row r="56" spans="1:5" ht="12.75">
      <c r="A56">
        <v>4</v>
      </c>
      <c r="B56">
        <v>9</v>
      </c>
      <c r="C56">
        <v>835</v>
      </c>
      <c r="D56" s="4">
        <f t="shared" si="0"/>
        <v>811.1562552793082</v>
      </c>
      <c r="E56" s="4">
        <f t="shared" si="1"/>
        <v>568.5241623055182</v>
      </c>
    </row>
    <row r="57" spans="1:5" ht="12.75">
      <c r="A57">
        <v>4</v>
      </c>
      <c r="B57">
        <v>10</v>
      </c>
      <c r="C57">
        <v>968</v>
      </c>
      <c r="D57" s="4">
        <f t="shared" si="0"/>
        <v>980.541934285549</v>
      </c>
      <c r="E57" s="4">
        <f t="shared" si="1"/>
        <v>157.30011562302997</v>
      </c>
    </row>
    <row r="58" spans="1:5" ht="12.75">
      <c r="A58">
        <v>4</v>
      </c>
      <c r="B58">
        <v>11</v>
      </c>
      <c r="C58">
        <v>1133</v>
      </c>
      <c r="D58" s="4">
        <f t="shared" si="0"/>
        <v>1185.298737000286</v>
      </c>
      <c r="E58" s="4">
        <f t="shared" si="1"/>
        <v>2735.1578918250952</v>
      </c>
    </row>
    <row r="59" spans="1:5" ht="12.75">
      <c r="A59">
        <v>5</v>
      </c>
      <c r="B59">
        <v>0</v>
      </c>
      <c r="C59">
        <v>150</v>
      </c>
      <c r="D59" s="4">
        <f t="shared" si="0"/>
        <v>148.82564964891208</v>
      </c>
      <c r="E59" s="4">
        <f t="shared" si="1"/>
        <v>1.3790987471003295</v>
      </c>
    </row>
    <row r="60" spans="1:5" ht="12.75">
      <c r="A60">
        <v>5</v>
      </c>
      <c r="B60">
        <v>1</v>
      </c>
      <c r="C60">
        <v>192</v>
      </c>
      <c r="D60" s="4">
        <f t="shared" si="0"/>
        <v>179.9034272722204</v>
      </c>
      <c r="E60" s="4">
        <f t="shared" si="1"/>
        <v>146.32707175846124</v>
      </c>
    </row>
    <row r="61" spans="1:5" ht="12.75">
      <c r="A61">
        <v>5</v>
      </c>
      <c r="B61">
        <v>2</v>
      </c>
      <c r="C61">
        <v>228</v>
      </c>
      <c r="D61" s="4">
        <f t="shared" si="0"/>
        <v>217.47086755974183</v>
      </c>
      <c r="E61" s="4">
        <f t="shared" si="1"/>
        <v>110.86262994449689</v>
      </c>
    </row>
    <row r="62" spans="1:5" ht="12.75">
      <c r="A62">
        <v>5</v>
      </c>
      <c r="B62">
        <v>3</v>
      </c>
      <c r="C62">
        <v>266</v>
      </c>
      <c r="D62" s="4">
        <f t="shared" si="0"/>
        <v>262.883142107263</v>
      </c>
      <c r="E62" s="4">
        <f t="shared" si="1"/>
        <v>9.714803123517035</v>
      </c>
    </row>
    <row r="63" spans="1:5" ht="12.75">
      <c r="A63">
        <v>5</v>
      </c>
      <c r="B63">
        <v>4</v>
      </c>
      <c r="C63">
        <v>324</v>
      </c>
      <c r="D63" s="4">
        <f t="shared" si="0"/>
        <v>317.77840949295324</v>
      </c>
      <c r="E63" s="4">
        <f t="shared" si="1"/>
        <v>38.708188437374304</v>
      </c>
    </row>
    <row r="64" spans="1:5" ht="12.75">
      <c r="A64">
        <v>5</v>
      </c>
      <c r="B64">
        <v>5</v>
      </c>
      <c r="C64">
        <v>376</v>
      </c>
      <c r="D64" s="4">
        <f t="shared" si="0"/>
        <v>384.13690862941445</v>
      </c>
      <c r="E64" s="4">
        <f t="shared" si="1"/>
        <v>66.20928204343933</v>
      </c>
    </row>
    <row r="65" spans="1:5" ht="12.75">
      <c r="A65">
        <v>5</v>
      </c>
      <c r="B65">
        <v>6</v>
      </c>
      <c r="C65">
        <v>487</v>
      </c>
      <c r="D65" s="4">
        <f t="shared" si="0"/>
        <v>464.352391991676</v>
      </c>
      <c r="E65" s="4">
        <f t="shared" si="1"/>
        <v>512.9141484987026</v>
      </c>
    </row>
    <row r="66" spans="1:5" ht="12.75">
      <c r="A66">
        <v>5</v>
      </c>
      <c r="B66">
        <v>7</v>
      </c>
      <c r="C66">
        <v>572</v>
      </c>
      <c r="D66" s="4">
        <f t="shared" si="0"/>
        <v>561.3184755344806</v>
      </c>
      <c r="E66" s="4">
        <f t="shared" si="1"/>
        <v>114.09496490748894</v>
      </c>
    </row>
    <row r="67" spans="1:5" ht="12.75">
      <c r="A67">
        <v>5</v>
      </c>
      <c r="B67">
        <v>8</v>
      </c>
      <c r="C67">
        <v>678</v>
      </c>
      <c r="D67" s="4">
        <f t="shared" si="0"/>
        <v>678.5330202024705</v>
      </c>
      <c r="E67" s="4">
        <f t="shared" si="1"/>
        <v>0.284110536241734</v>
      </c>
    </row>
    <row r="68" spans="1:5" ht="12.75">
      <c r="A68">
        <v>5</v>
      </c>
      <c r="B68">
        <v>9</v>
      </c>
      <c r="C68">
        <v>832</v>
      </c>
      <c r="D68" s="4">
        <f t="shared" si="0"/>
        <v>820.2243103911595</v>
      </c>
      <c r="E68" s="4">
        <f t="shared" si="1"/>
        <v>138.66686576375366</v>
      </c>
    </row>
    <row r="69" spans="1:5" ht="12.75">
      <c r="A69">
        <v>5</v>
      </c>
      <c r="B69">
        <v>10</v>
      </c>
      <c r="C69">
        <v>1002</v>
      </c>
      <c r="D69" s="4">
        <f t="shared" si="0"/>
        <v>991.5035809987596</v>
      </c>
      <c r="E69" s="4">
        <f t="shared" si="1"/>
        <v>110.17481184960016</v>
      </c>
    </row>
    <row r="70" spans="1:5" ht="12.75">
      <c r="A70">
        <v>5</v>
      </c>
      <c r="B70">
        <v>11</v>
      </c>
      <c r="C70">
        <v>1183</v>
      </c>
      <c r="D70" s="4">
        <f t="shared" si="0"/>
        <v>1198.5493951825686</v>
      </c>
      <c r="E70" s="4">
        <f t="shared" si="1"/>
        <v>241.78369054368633</v>
      </c>
    </row>
    <row r="71" spans="1:5" ht="12.75">
      <c r="A71">
        <v>6</v>
      </c>
      <c r="B71">
        <v>0</v>
      </c>
      <c r="C71">
        <v>154</v>
      </c>
      <c r="D71" s="4">
        <f t="shared" si="0"/>
        <v>150.48939715044457</v>
      </c>
      <c r="E71" s="4">
        <f t="shared" si="1"/>
        <v>12.324332367306674</v>
      </c>
    </row>
    <row r="72" spans="1:5" ht="12.75">
      <c r="A72">
        <v>6</v>
      </c>
      <c r="B72">
        <v>1</v>
      </c>
      <c r="C72">
        <v>177</v>
      </c>
      <c r="D72" s="4">
        <f t="shared" si="0"/>
        <v>181.9145985881017</v>
      </c>
      <c r="E72" s="4">
        <f t="shared" si="1"/>
        <v>24.153279282171333</v>
      </c>
    </row>
    <row r="73" spans="1:5" ht="12.75">
      <c r="A73">
        <v>6</v>
      </c>
      <c r="B73">
        <v>2</v>
      </c>
      <c r="C73">
        <v>227</v>
      </c>
      <c r="D73" s="4">
        <f t="shared" si="0"/>
        <v>219.9020117436387</v>
      </c>
      <c r="E73" s="4">
        <f t="shared" si="1"/>
        <v>50.38143728744299</v>
      </c>
    </row>
    <row r="74" spans="1:5" ht="12.75">
      <c r="A74">
        <v>6</v>
      </c>
      <c r="B74">
        <v>3</v>
      </c>
      <c r="C74">
        <v>268</v>
      </c>
      <c r="D74" s="4">
        <f t="shared" si="0"/>
        <v>265.82195790889233</v>
      </c>
      <c r="E74" s="4">
        <f t="shared" si="1"/>
        <v>4.743867350636673</v>
      </c>
    </row>
    <row r="75" spans="1:5" ht="12.75">
      <c r="A75">
        <v>6</v>
      </c>
      <c r="B75">
        <v>4</v>
      </c>
      <c r="C75">
        <v>331</v>
      </c>
      <c r="D75" s="4">
        <f t="shared" si="0"/>
        <v>321.3309089181674</v>
      </c>
      <c r="E75" s="4">
        <f t="shared" si="1"/>
        <v>93.49132234877509</v>
      </c>
    </row>
    <row r="76" spans="1:5" ht="12.75">
      <c r="A76">
        <v>6</v>
      </c>
      <c r="B76">
        <v>5</v>
      </c>
      <c r="C76">
        <v>379</v>
      </c>
      <c r="D76" s="4">
        <f aca="true" t="shared" si="2" ref="D76:D139">a*EXP(b*B76)*EXP(c_*A76)</f>
        <v>388.4312411150196</v>
      </c>
      <c r="E76" s="4">
        <f aca="true" t="shared" si="3" ref="E76:E139">(C76-D76)^2</f>
        <v>88.94830896963593</v>
      </c>
    </row>
    <row r="77" spans="1:5" ht="12.75">
      <c r="A77">
        <v>6</v>
      </c>
      <c r="B77">
        <v>6</v>
      </c>
      <c r="C77">
        <v>448</v>
      </c>
      <c r="D77" s="4">
        <f t="shared" si="2"/>
        <v>469.5434671445768</v>
      </c>
      <c r="E77" s="4">
        <f t="shared" si="3"/>
        <v>464.1209766094611</v>
      </c>
    </row>
    <row r="78" spans="1:5" ht="12.75">
      <c r="A78">
        <v>6</v>
      </c>
      <c r="B78">
        <v>7</v>
      </c>
      <c r="C78">
        <v>576</v>
      </c>
      <c r="D78" s="4">
        <f t="shared" si="2"/>
        <v>567.5935511913827</v>
      </c>
      <c r="E78" s="4">
        <f t="shared" si="3"/>
        <v>70.66838157190249</v>
      </c>
    </row>
    <row r="79" spans="1:5" ht="12.75">
      <c r="A79">
        <v>6</v>
      </c>
      <c r="B79">
        <v>8</v>
      </c>
      <c r="C79">
        <v>697</v>
      </c>
      <c r="D79" s="4">
        <f t="shared" si="2"/>
        <v>686.1184573884149</v>
      </c>
      <c r="E79" s="4">
        <f t="shared" si="3"/>
        <v>118.40796960774298</v>
      </c>
    </row>
    <row r="80" spans="1:5" ht="12.75">
      <c r="A80">
        <v>6</v>
      </c>
      <c r="B80">
        <v>9</v>
      </c>
      <c r="C80">
        <v>825</v>
      </c>
      <c r="D80" s="4">
        <f t="shared" si="2"/>
        <v>829.3937388487459</v>
      </c>
      <c r="E80" s="4">
        <f t="shared" si="3"/>
        <v>19.304941070978924</v>
      </c>
    </row>
    <row r="81" spans="1:5" ht="12.75">
      <c r="A81">
        <v>6</v>
      </c>
      <c r="B81">
        <v>10</v>
      </c>
      <c r="C81">
        <v>1003</v>
      </c>
      <c r="D81" s="4">
        <f t="shared" si="2"/>
        <v>1002.5877698434832</v>
      </c>
      <c r="E81" s="4">
        <f t="shared" si="3"/>
        <v>0.16993370194185267</v>
      </c>
    </row>
    <row r="82" spans="1:5" ht="12.75">
      <c r="A82">
        <v>6</v>
      </c>
      <c r="B82">
        <v>11</v>
      </c>
      <c r="C82">
        <v>1254</v>
      </c>
      <c r="D82" s="4">
        <f t="shared" si="2"/>
        <v>1211.9481847487652</v>
      </c>
      <c r="E82" s="4">
        <f t="shared" si="3"/>
        <v>1768.3551659239802</v>
      </c>
    </row>
    <row r="83" spans="1:5" ht="12.75">
      <c r="A83">
        <v>7</v>
      </c>
      <c r="B83">
        <v>0</v>
      </c>
      <c r="C83">
        <v>151</v>
      </c>
      <c r="D83" s="4">
        <f t="shared" si="2"/>
        <v>152.17174397108226</v>
      </c>
      <c r="E83" s="4">
        <f t="shared" si="3"/>
        <v>1.3729839337676348</v>
      </c>
    </row>
    <row r="84" spans="1:5" ht="12.75">
      <c r="A84">
        <v>7</v>
      </c>
      <c r="B84">
        <v>1</v>
      </c>
      <c r="C84">
        <v>186</v>
      </c>
      <c r="D84" s="4">
        <f t="shared" si="2"/>
        <v>183.94825313358652</v>
      </c>
      <c r="E84" s="4">
        <f t="shared" si="3"/>
        <v>4.209665203837539</v>
      </c>
    </row>
    <row r="85" spans="1:5" ht="12.75">
      <c r="A85">
        <v>7</v>
      </c>
      <c r="B85">
        <v>2</v>
      </c>
      <c r="C85">
        <v>224</v>
      </c>
      <c r="D85" s="4">
        <f t="shared" si="2"/>
        <v>222.3603341059703</v>
      </c>
      <c r="E85" s="4">
        <f t="shared" si="3"/>
        <v>2.688504244044183</v>
      </c>
    </row>
    <row r="86" spans="1:5" ht="12.75">
      <c r="A86">
        <v>7</v>
      </c>
      <c r="B86">
        <v>3</v>
      </c>
      <c r="C86">
        <v>263</v>
      </c>
      <c r="D86" s="4">
        <f t="shared" si="2"/>
        <v>268.7936272371749</v>
      </c>
      <c r="E86" s="4">
        <f t="shared" si="3"/>
        <v>33.56611656333506</v>
      </c>
    </row>
    <row r="87" spans="1:5" ht="12.75">
      <c r="A87">
        <v>7</v>
      </c>
      <c r="B87">
        <v>4</v>
      </c>
      <c r="C87">
        <v>310</v>
      </c>
      <c r="D87" s="4">
        <f t="shared" si="2"/>
        <v>324.92312234467653</v>
      </c>
      <c r="E87" s="4">
        <f t="shared" si="3"/>
        <v>222.69958051418388</v>
      </c>
    </row>
    <row r="88" spans="1:5" ht="12.75">
      <c r="A88">
        <v>7</v>
      </c>
      <c r="B88">
        <v>5</v>
      </c>
      <c r="C88">
        <v>399</v>
      </c>
      <c r="D88" s="4">
        <f t="shared" si="2"/>
        <v>392.7735806811281</v>
      </c>
      <c r="E88" s="4">
        <f t="shared" si="3"/>
        <v>38.768297534420924</v>
      </c>
    </row>
    <row r="89" spans="1:5" ht="12.75">
      <c r="A89">
        <v>7</v>
      </c>
      <c r="B89">
        <v>6</v>
      </c>
      <c r="C89">
        <v>470</v>
      </c>
      <c r="D89" s="4">
        <f t="shared" si="2"/>
        <v>474.79257421829425</v>
      </c>
      <c r="E89" s="4">
        <f t="shared" si="3"/>
        <v>22.96876763785873</v>
      </c>
    </row>
    <row r="90" spans="1:5" ht="12.75">
      <c r="A90">
        <v>7</v>
      </c>
      <c r="B90">
        <v>7</v>
      </c>
      <c r="C90">
        <v>565</v>
      </c>
      <c r="D90" s="4">
        <f t="shared" si="2"/>
        <v>573.9387769969368</v>
      </c>
      <c r="E90" s="4">
        <f t="shared" si="3"/>
        <v>79.90173420096613</v>
      </c>
    </row>
    <row r="91" spans="1:5" ht="12.75">
      <c r="A91">
        <v>7</v>
      </c>
      <c r="B91">
        <v>8</v>
      </c>
      <c r="C91">
        <v>696</v>
      </c>
      <c r="D91" s="4">
        <f t="shared" si="2"/>
        <v>693.7886934796278</v>
      </c>
      <c r="E91" s="4">
        <f t="shared" si="3"/>
        <v>4.889876527040626</v>
      </c>
    </row>
    <row r="92" spans="1:5" ht="12.75">
      <c r="A92">
        <v>7</v>
      </c>
      <c r="B92">
        <v>9</v>
      </c>
      <c r="C92">
        <v>835</v>
      </c>
      <c r="D92" s="4">
        <f t="shared" si="2"/>
        <v>838.6656739221124</v>
      </c>
      <c r="E92" s="4">
        <f t="shared" si="3"/>
        <v>13.437165303255144</v>
      </c>
    </row>
    <row r="93" spans="1:5" ht="12.75">
      <c r="A93">
        <v>7</v>
      </c>
      <c r="B93">
        <v>10</v>
      </c>
      <c r="C93">
        <v>1030</v>
      </c>
      <c r="D93" s="4">
        <f t="shared" si="2"/>
        <v>1013.7958707392573</v>
      </c>
      <c r="E93" s="4">
        <f t="shared" si="3"/>
        <v>262.5738050988565</v>
      </c>
    </row>
    <row r="94" spans="1:5" ht="12.75">
      <c r="A94">
        <v>7</v>
      </c>
      <c r="B94">
        <v>11</v>
      </c>
      <c r="C94">
        <v>1201</v>
      </c>
      <c r="D94" s="4">
        <f t="shared" si="2"/>
        <v>1225.4967616850618</v>
      </c>
      <c r="E94" s="4">
        <f t="shared" si="3"/>
        <v>600.0913330547097</v>
      </c>
    </row>
    <row r="95" spans="1:5" ht="12.75">
      <c r="A95">
        <v>8</v>
      </c>
      <c r="B95">
        <v>0</v>
      </c>
      <c r="C95">
        <v>154</v>
      </c>
      <c r="D95" s="4">
        <f t="shared" si="2"/>
        <v>153.87289803580825</v>
      </c>
      <c r="E95" s="4">
        <f t="shared" si="3"/>
        <v>0.01615490930140138</v>
      </c>
    </row>
    <row r="96" spans="1:5" ht="12.75">
      <c r="A96">
        <v>8</v>
      </c>
      <c r="B96">
        <v>1</v>
      </c>
      <c r="C96">
        <v>180</v>
      </c>
      <c r="D96" s="4">
        <f t="shared" si="2"/>
        <v>186.00464225256061</v>
      </c>
      <c r="E96" s="4">
        <f t="shared" si="3"/>
        <v>36.05572858123621</v>
      </c>
    </row>
    <row r="97" spans="1:5" ht="12.75">
      <c r="A97">
        <v>8</v>
      </c>
      <c r="B97">
        <v>2</v>
      </c>
      <c r="C97">
        <v>224</v>
      </c>
      <c r="D97" s="4">
        <f t="shared" si="2"/>
        <v>224.8461384762618</v>
      </c>
      <c r="E97" s="4">
        <f t="shared" si="3"/>
        <v>0.715950321010664</v>
      </c>
    </row>
    <row r="98" spans="1:5" ht="12.75">
      <c r="A98">
        <v>8</v>
      </c>
      <c r="B98">
        <v>3</v>
      </c>
      <c r="C98">
        <v>274</v>
      </c>
      <c r="D98" s="4">
        <f t="shared" si="2"/>
        <v>271.79851736732843</v>
      </c>
      <c r="E98" s="4">
        <f t="shared" si="3"/>
        <v>4.84652578195455</v>
      </c>
    </row>
    <row r="99" spans="1:5" ht="12.75">
      <c r="A99">
        <v>8</v>
      </c>
      <c r="B99">
        <v>4</v>
      </c>
      <c r="C99">
        <v>315</v>
      </c>
      <c r="D99" s="4">
        <f t="shared" si="2"/>
        <v>328.55549374212296</v>
      </c>
      <c r="E99" s="4">
        <f t="shared" si="3"/>
        <v>183.7514105927348</v>
      </c>
    </row>
    <row r="100" spans="1:5" ht="12.75">
      <c r="A100">
        <v>8</v>
      </c>
      <c r="B100">
        <v>5</v>
      </c>
      <c r="C100">
        <v>415</v>
      </c>
      <c r="D100" s="4">
        <f t="shared" si="2"/>
        <v>397.1644640071394</v>
      </c>
      <c r="E100" s="4">
        <f t="shared" si="3"/>
        <v>318.10634415262695</v>
      </c>
    </row>
    <row r="101" spans="1:5" ht="12.75">
      <c r="A101">
        <v>8</v>
      </c>
      <c r="B101">
        <v>6</v>
      </c>
      <c r="C101">
        <v>491</v>
      </c>
      <c r="D101" s="4">
        <f t="shared" si="2"/>
        <v>480.10036196163935</v>
      </c>
      <c r="E101" s="4">
        <f t="shared" si="3"/>
        <v>118.80210936727838</v>
      </c>
    </row>
    <row r="102" spans="1:5" ht="12.75">
      <c r="A102">
        <v>8</v>
      </c>
      <c r="B102">
        <v>7</v>
      </c>
      <c r="C102">
        <v>585</v>
      </c>
      <c r="D102" s="4">
        <f t="shared" si="2"/>
        <v>580.3549371717045</v>
      </c>
      <c r="E102" s="4">
        <f t="shared" si="3"/>
        <v>21.576608678812796</v>
      </c>
    </row>
    <row r="103" spans="1:5" ht="12.75">
      <c r="A103">
        <v>8</v>
      </c>
      <c r="B103">
        <v>8</v>
      </c>
      <c r="C103">
        <v>696</v>
      </c>
      <c r="D103" s="4">
        <f t="shared" si="2"/>
        <v>701.5446764576377</v>
      </c>
      <c r="E103" s="4">
        <f t="shared" si="3"/>
        <v>30.743437019881824</v>
      </c>
    </row>
    <row r="104" spans="1:5" ht="12.75">
      <c r="A104">
        <v>8</v>
      </c>
      <c r="B104">
        <v>9</v>
      </c>
      <c r="C104">
        <v>860</v>
      </c>
      <c r="D104" s="4">
        <f t="shared" si="2"/>
        <v>848.0412615503246</v>
      </c>
      <c r="E104" s="4">
        <f t="shared" si="3"/>
        <v>143.01142530774396</v>
      </c>
    </row>
    <row r="105" spans="1:5" ht="12.75">
      <c r="A105">
        <v>8</v>
      </c>
      <c r="B105">
        <v>10</v>
      </c>
      <c r="C105">
        <v>1042</v>
      </c>
      <c r="D105" s="4">
        <f t="shared" si="2"/>
        <v>1025.1292689201853</v>
      </c>
      <c r="E105" s="4">
        <f t="shared" si="3"/>
        <v>284.62156716742675</v>
      </c>
    </row>
    <row r="106" spans="1:5" ht="12.75">
      <c r="A106">
        <v>8</v>
      </c>
      <c r="B106">
        <v>11</v>
      </c>
      <c r="C106">
        <v>1253</v>
      </c>
      <c r="D106" s="4">
        <f t="shared" si="2"/>
        <v>1239.196800490198</v>
      </c>
      <c r="E106" s="4">
        <f t="shared" si="3"/>
        <v>190.52831670739735</v>
      </c>
    </row>
    <row r="107" spans="1:5" ht="12.75">
      <c r="A107">
        <v>9</v>
      </c>
      <c r="B107">
        <v>0</v>
      </c>
      <c r="C107">
        <v>158</v>
      </c>
      <c r="D107" s="4">
        <f t="shared" si="2"/>
        <v>155.59306959403474</v>
      </c>
      <c r="E107" s="4">
        <f t="shared" si="3"/>
        <v>5.793313979160068</v>
      </c>
    </row>
    <row r="108" spans="1:5" ht="12.75">
      <c r="A108">
        <v>9</v>
      </c>
      <c r="B108">
        <v>1</v>
      </c>
      <c r="C108">
        <v>189</v>
      </c>
      <c r="D108" s="4">
        <f t="shared" si="2"/>
        <v>188.08402009872614</v>
      </c>
      <c r="E108" s="4">
        <f t="shared" si="3"/>
        <v>0.8390191795376656</v>
      </c>
    </row>
    <row r="109" spans="1:5" ht="12.75">
      <c r="A109">
        <v>9</v>
      </c>
      <c r="B109">
        <v>2</v>
      </c>
      <c r="C109">
        <v>229</v>
      </c>
      <c r="D109" s="4">
        <f t="shared" si="2"/>
        <v>227.35973208060085</v>
      </c>
      <c r="E109" s="4">
        <f t="shared" si="3"/>
        <v>2.6904788474100174</v>
      </c>
    </row>
    <row r="110" spans="1:5" ht="12.75">
      <c r="A110">
        <v>9</v>
      </c>
      <c r="B110">
        <v>3</v>
      </c>
      <c r="C110">
        <v>280</v>
      </c>
      <c r="D110" s="4">
        <f t="shared" si="2"/>
        <v>274.83699968040355</v>
      </c>
      <c r="E110" s="4">
        <f t="shared" si="3"/>
        <v>26.656572300153037</v>
      </c>
    </row>
    <row r="111" spans="1:5" ht="12.75">
      <c r="A111">
        <v>9</v>
      </c>
      <c r="B111">
        <v>4</v>
      </c>
      <c r="C111">
        <v>331</v>
      </c>
      <c r="D111" s="4">
        <f t="shared" si="2"/>
        <v>332.2284720433618</v>
      </c>
      <c r="E111" s="4">
        <f t="shared" si="3"/>
        <v>1.509143561321563</v>
      </c>
    </row>
    <row r="112" spans="1:5" ht="12.75">
      <c r="A112">
        <v>9</v>
      </c>
      <c r="B112">
        <v>5</v>
      </c>
      <c r="C112">
        <v>393</v>
      </c>
      <c r="D112" s="4">
        <f t="shared" si="2"/>
        <v>401.6044337720837</v>
      </c>
      <c r="E112" s="4">
        <f t="shared" si="3"/>
        <v>74.03628053817494</v>
      </c>
    </row>
    <row r="113" spans="1:5" ht="12.75">
      <c r="A113">
        <v>9</v>
      </c>
      <c r="B113">
        <v>6</v>
      </c>
      <c r="C113">
        <v>507</v>
      </c>
      <c r="D113" s="4">
        <f t="shared" si="2"/>
        <v>485.46748637589764</v>
      </c>
      <c r="E113" s="4">
        <f t="shared" si="3"/>
        <v>463.6491429721539</v>
      </c>
    </row>
    <row r="114" spans="1:5" ht="12.75">
      <c r="A114">
        <v>9</v>
      </c>
      <c r="B114">
        <v>7</v>
      </c>
      <c r="C114">
        <v>600</v>
      </c>
      <c r="D114" s="4">
        <f t="shared" si="2"/>
        <v>586.8428247031836</v>
      </c>
      <c r="E114" s="4">
        <f t="shared" si="3"/>
        <v>173.1112617911551</v>
      </c>
    </row>
    <row r="115" spans="1:5" ht="12.75">
      <c r="A115">
        <v>9</v>
      </c>
      <c r="B115">
        <v>8</v>
      </c>
      <c r="C115">
        <v>710</v>
      </c>
      <c r="D115" s="4">
        <f t="shared" si="2"/>
        <v>709.3873649016209</v>
      </c>
      <c r="E115" s="4">
        <f t="shared" si="3"/>
        <v>0.3753217637659538</v>
      </c>
    </row>
    <row r="116" spans="1:5" ht="12.75">
      <c r="A116">
        <v>9</v>
      </c>
      <c r="B116">
        <v>9</v>
      </c>
      <c r="C116">
        <v>900</v>
      </c>
      <c r="D116" s="4">
        <f t="shared" si="2"/>
        <v>857.5216604830978</v>
      </c>
      <c r="E116" s="4">
        <f t="shared" si="3"/>
        <v>1804.409328113217</v>
      </c>
    </row>
    <row r="117" spans="1:5" ht="12.75">
      <c r="A117">
        <v>9</v>
      </c>
      <c r="B117">
        <v>10</v>
      </c>
      <c r="C117">
        <v>1104</v>
      </c>
      <c r="D117" s="4">
        <f t="shared" si="2"/>
        <v>1036.5893651061403</v>
      </c>
      <c r="E117" s="4">
        <f t="shared" si="3"/>
        <v>4544.193696793249</v>
      </c>
    </row>
    <row r="118" spans="1:5" ht="12.75">
      <c r="A118">
        <v>9</v>
      </c>
      <c r="B118">
        <v>11</v>
      </c>
      <c r="C118">
        <v>1209</v>
      </c>
      <c r="D118" s="4">
        <f t="shared" si="2"/>
        <v>1253.0499943824223</v>
      </c>
      <c r="E118" s="4">
        <f t="shared" si="3"/>
        <v>1940.4020050914323</v>
      </c>
    </row>
    <row r="119" spans="1:5" ht="12.75">
      <c r="A119">
        <v>10</v>
      </c>
      <c r="B119">
        <v>0</v>
      </c>
      <c r="C119">
        <v>162</v>
      </c>
      <c r="D119" s="4">
        <f t="shared" si="2"/>
        <v>157.3324712455883</v>
      </c>
      <c r="E119" s="4">
        <f t="shared" si="3"/>
        <v>21.785824673260088</v>
      </c>
    </row>
    <row r="120" spans="1:5" ht="12.75">
      <c r="A120">
        <v>10</v>
      </c>
      <c r="B120">
        <v>1</v>
      </c>
      <c r="C120">
        <v>186</v>
      </c>
      <c r="D120" s="4">
        <f t="shared" si="2"/>
        <v>190.18664366701327</v>
      </c>
      <c r="E120" s="4">
        <f t="shared" si="3"/>
        <v>17.52798519454233</v>
      </c>
    </row>
    <row r="121" spans="1:5" ht="12.75">
      <c r="A121">
        <v>10</v>
      </c>
      <c r="B121">
        <v>2</v>
      </c>
      <c r="C121">
        <v>243</v>
      </c>
      <c r="D121" s="4">
        <f t="shared" si="2"/>
        <v>229.9014255796083</v>
      </c>
      <c r="E121" s="4">
        <f t="shared" si="3"/>
        <v>171.5726518465401</v>
      </c>
    </row>
    <row r="122" spans="1:5" ht="12.75">
      <c r="A122">
        <v>10</v>
      </c>
      <c r="B122">
        <v>3</v>
      </c>
      <c r="C122">
        <v>274</v>
      </c>
      <c r="D122" s="4">
        <f t="shared" si="2"/>
        <v>277.90944970918326</v>
      </c>
      <c r="E122" s="4">
        <f t="shared" si="3"/>
        <v>15.283797028633105</v>
      </c>
    </row>
    <row r="123" spans="1:5" ht="12.75">
      <c r="A123">
        <v>10</v>
      </c>
      <c r="B123">
        <v>4</v>
      </c>
      <c r="C123">
        <v>329</v>
      </c>
      <c r="D123" s="4">
        <f t="shared" si="2"/>
        <v>335.9425111999457</v>
      </c>
      <c r="E123" s="4">
        <f t="shared" si="3"/>
        <v>48.19846176137186</v>
      </c>
    </row>
    <row r="124" spans="1:5" ht="12.75">
      <c r="A124">
        <v>10</v>
      </c>
      <c r="B124">
        <v>5</v>
      </c>
      <c r="C124">
        <v>409</v>
      </c>
      <c r="D124" s="4">
        <f t="shared" si="2"/>
        <v>406.0940387216937</v>
      </c>
      <c r="E124" s="4">
        <f t="shared" si="3"/>
        <v>8.444610951015463</v>
      </c>
    </row>
    <row r="125" spans="1:5" ht="12.75">
      <c r="A125">
        <v>10</v>
      </c>
      <c r="B125">
        <v>6</v>
      </c>
      <c r="C125">
        <v>480</v>
      </c>
      <c r="D125" s="4">
        <f t="shared" si="2"/>
        <v>490.8946107959056</v>
      </c>
      <c r="E125" s="4">
        <f t="shared" si="3"/>
        <v>118.69254439426237</v>
      </c>
    </row>
    <row r="126" spans="1:5" ht="12.75">
      <c r="A126">
        <v>10</v>
      </c>
      <c r="B126">
        <v>7</v>
      </c>
      <c r="C126">
        <v>638</v>
      </c>
      <c r="D126" s="4">
        <f t="shared" si="2"/>
        <v>593.4032414438159</v>
      </c>
      <c r="E126" s="4">
        <f t="shared" si="3"/>
        <v>1988.870873718581</v>
      </c>
    </row>
    <row r="127" spans="1:5" ht="12.75">
      <c r="A127">
        <v>10</v>
      </c>
      <c r="B127">
        <v>8</v>
      </c>
      <c r="C127">
        <v>697</v>
      </c>
      <c r="D127" s="4">
        <f t="shared" si="2"/>
        <v>717.3177281068752</v>
      </c>
      <c r="E127" s="4">
        <f t="shared" si="3"/>
        <v>412.8100754249051</v>
      </c>
    </row>
    <row r="128" spans="1:5" ht="12.75">
      <c r="A128">
        <v>10</v>
      </c>
      <c r="B128">
        <v>9</v>
      </c>
      <c r="C128">
        <v>874</v>
      </c>
      <c r="D128" s="4">
        <f t="shared" si="2"/>
        <v>867.1080424240092</v>
      </c>
      <c r="E128" s="4">
        <f t="shared" si="3"/>
        <v>47.49907922925661</v>
      </c>
    </row>
    <row r="129" spans="1:5" ht="12.75">
      <c r="A129">
        <v>10</v>
      </c>
      <c r="B129">
        <v>10</v>
      </c>
      <c r="C129">
        <v>1030</v>
      </c>
      <c r="D129" s="4">
        <f t="shared" si="2"/>
        <v>1048.177575675884</v>
      </c>
      <c r="E129" s="4">
        <f t="shared" si="3"/>
        <v>330.4242574524933</v>
      </c>
    </row>
    <row r="130" spans="1:5" ht="12.75">
      <c r="A130">
        <v>10</v>
      </c>
      <c r="B130">
        <v>11</v>
      </c>
      <c r="C130">
        <v>1308</v>
      </c>
      <c r="D130" s="4">
        <f t="shared" si="2"/>
        <v>1267.0580555087613</v>
      </c>
      <c r="E130" s="4">
        <f t="shared" si="3"/>
        <v>1676.242818723671</v>
      </c>
    </row>
    <row r="131" spans="1:5" ht="12.75">
      <c r="A131">
        <v>11</v>
      </c>
      <c r="B131">
        <v>0</v>
      </c>
      <c r="C131">
        <v>163</v>
      </c>
      <c r="D131" s="4">
        <f t="shared" si="2"/>
        <v>159.09131796698537</v>
      </c>
      <c r="E131" s="4">
        <f t="shared" si="3"/>
        <v>15.277795235211366</v>
      </c>
    </row>
    <row r="132" spans="1:5" ht="12.75">
      <c r="A132">
        <v>11</v>
      </c>
      <c r="B132">
        <v>1</v>
      </c>
      <c r="C132">
        <v>186</v>
      </c>
      <c r="D132" s="4">
        <f t="shared" si="2"/>
        <v>192.3127728253425</v>
      </c>
      <c r="E132" s="4">
        <f t="shared" si="3"/>
        <v>39.851100744382805</v>
      </c>
    </row>
    <row r="133" spans="1:5" ht="12.75">
      <c r="A133">
        <v>11</v>
      </c>
      <c r="B133">
        <v>2</v>
      </c>
      <c r="C133">
        <v>235</v>
      </c>
      <c r="D133" s="4">
        <f t="shared" si="2"/>
        <v>232.47153310683336</v>
      </c>
      <c r="E133" s="4">
        <f t="shared" si="3"/>
        <v>6.3931448298397475</v>
      </c>
    </row>
    <row r="134" spans="1:5" ht="12.75">
      <c r="A134">
        <v>11</v>
      </c>
      <c r="B134">
        <v>3</v>
      </c>
      <c r="C134">
        <v>269</v>
      </c>
      <c r="D134" s="4">
        <f t="shared" si="2"/>
        <v>281.0162471845961</v>
      </c>
      <c r="E134" s="4">
        <f t="shared" si="3"/>
        <v>144.3901964013143</v>
      </c>
    </row>
    <row r="135" spans="1:5" ht="12.75">
      <c r="A135">
        <v>11</v>
      </c>
      <c r="B135">
        <v>4</v>
      </c>
      <c r="C135">
        <v>334</v>
      </c>
      <c r="D135" s="4">
        <f t="shared" si="2"/>
        <v>339.6980702382297</v>
      </c>
      <c r="E135" s="4">
        <f t="shared" si="3"/>
        <v>32.46800443979928</v>
      </c>
    </row>
    <row r="136" spans="1:5" ht="12.75">
      <c r="A136">
        <v>11</v>
      </c>
      <c r="B136">
        <v>5</v>
      </c>
      <c r="C136">
        <v>410</v>
      </c>
      <c r="D136" s="4">
        <f t="shared" si="2"/>
        <v>410.63383373622463</v>
      </c>
      <c r="E136" s="4">
        <f t="shared" si="3"/>
        <v>0.4017452051764747</v>
      </c>
    </row>
    <row r="137" spans="1:5" ht="12.75">
      <c r="A137">
        <v>11</v>
      </c>
      <c r="B137">
        <v>6</v>
      </c>
      <c r="C137">
        <v>509</v>
      </c>
      <c r="D137" s="4">
        <f t="shared" si="2"/>
        <v>496.38240597203384</v>
      </c>
      <c r="E137" s="4">
        <f t="shared" si="3"/>
        <v>159.20367905456737</v>
      </c>
    </row>
    <row r="138" spans="1:5" ht="12.75">
      <c r="A138">
        <v>11</v>
      </c>
      <c r="B138">
        <v>7</v>
      </c>
      <c r="C138">
        <v>636</v>
      </c>
      <c r="D138" s="4">
        <f t="shared" si="2"/>
        <v>600.0369982100888</v>
      </c>
      <c r="E138" s="4">
        <f t="shared" si="3"/>
        <v>1293.3374977411584</v>
      </c>
    </row>
    <row r="139" spans="1:5" ht="12.75">
      <c r="A139">
        <v>11</v>
      </c>
      <c r="B139">
        <v>8</v>
      </c>
      <c r="C139">
        <v>724</v>
      </c>
      <c r="D139" s="4">
        <f t="shared" si="2"/>
        <v>725.3367462046167</v>
      </c>
      <c r="E139" s="4">
        <f t="shared" si="3"/>
        <v>1.7868904155571579</v>
      </c>
    </row>
    <row r="140" spans="1:5" ht="12.75">
      <c r="A140">
        <v>11</v>
      </c>
      <c r="B140">
        <v>9</v>
      </c>
      <c r="C140">
        <v>875</v>
      </c>
      <c r="D140" s="4">
        <f aca="true" t="shared" si="4" ref="D140:D203">a*EXP(b*B140)*EXP(c_*A140)</f>
        <v>876.8015921753118</v>
      </c>
      <c r="E140" s="4">
        <f aca="true" t="shared" si="5" ref="E140:E203">(C140-D140)^2</f>
        <v>3.2457343661448443</v>
      </c>
    </row>
    <row r="141" spans="1:5" ht="12.75">
      <c r="A141">
        <v>11</v>
      </c>
      <c r="B141">
        <v>10</v>
      </c>
      <c r="C141">
        <v>1062</v>
      </c>
      <c r="D141" s="4">
        <f t="shared" si="4"/>
        <v>1059.8953328421192</v>
      </c>
      <c r="E141" s="4">
        <f t="shared" si="5"/>
        <v>4.4296238454622126</v>
      </c>
    </row>
    <row r="142" spans="1:5" ht="12.75">
      <c r="A142">
        <v>11</v>
      </c>
      <c r="B142">
        <v>11</v>
      </c>
      <c r="C142">
        <v>1249</v>
      </c>
      <c r="D142" s="4">
        <f t="shared" si="4"/>
        <v>1281.2227151566267</v>
      </c>
      <c r="E142" s="4">
        <f t="shared" si="5"/>
        <v>1038.3033720650994</v>
      </c>
    </row>
    <row r="143" spans="1:5" ht="12.75">
      <c r="A143">
        <v>12</v>
      </c>
      <c r="B143">
        <v>0</v>
      </c>
      <c r="C143">
        <v>160</v>
      </c>
      <c r="D143" s="4">
        <f t="shared" si="4"/>
        <v>160.8698271380019</v>
      </c>
      <c r="E143" s="4">
        <f t="shared" si="5"/>
        <v>0.7565992500045927</v>
      </c>
    </row>
    <row r="144" spans="1:5" ht="12.75">
      <c r="A144">
        <v>12</v>
      </c>
      <c r="B144">
        <v>1</v>
      </c>
      <c r="C144">
        <v>187</v>
      </c>
      <c r="D144" s="4">
        <f t="shared" si="4"/>
        <v>194.46267034674258</v>
      </c>
      <c r="E144" s="4">
        <f t="shared" si="5"/>
        <v>55.69144870415108</v>
      </c>
    </row>
    <row r="145" spans="1:5" ht="12.75">
      <c r="A145">
        <v>12</v>
      </c>
      <c r="B145">
        <v>2</v>
      </c>
      <c r="C145">
        <v>239</v>
      </c>
      <c r="D145" s="4">
        <f t="shared" si="4"/>
        <v>235.0703723075783</v>
      </c>
      <c r="E145" s="4">
        <f t="shared" si="5"/>
        <v>15.441973801047414</v>
      </c>
    </row>
    <row r="146" spans="1:5" ht="12.75">
      <c r="A146">
        <v>12</v>
      </c>
      <c r="B146">
        <v>3</v>
      </c>
      <c r="C146">
        <v>275</v>
      </c>
      <c r="D146" s="4">
        <f t="shared" si="4"/>
        <v>284.15777608264807</v>
      </c>
      <c r="E146" s="4">
        <f t="shared" si="5"/>
        <v>83.86486277992103</v>
      </c>
    </row>
    <row r="147" spans="1:5" ht="12.75">
      <c r="A147">
        <v>12</v>
      </c>
      <c r="B147">
        <v>4</v>
      </c>
      <c r="C147">
        <v>345</v>
      </c>
      <c r="D147" s="4">
        <f t="shared" si="4"/>
        <v>343.4956133161034</v>
      </c>
      <c r="E147" s="4">
        <f t="shared" si="5"/>
        <v>2.2631792946854032</v>
      </c>
    </row>
    <row r="148" spans="1:5" ht="12.75">
      <c r="A148">
        <v>12</v>
      </c>
      <c r="B148">
        <v>5</v>
      </c>
      <c r="C148">
        <v>392</v>
      </c>
      <c r="D148" s="4">
        <f t="shared" si="4"/>
        <v>415.2243798990336</v>
      </c>
      <c r="E148" s="4">
        <f t="shared" si="5"/>
        <v>539.371821694635</v>
      </c>
    </row>
    <row r="149" spans="1:5" ht="12.75">
      <c r="A149">
        <v>12</v>
      </c>
      <c r="B149">
        <v>6</v>
      </c>
      <c r="C149">
        <v>512</v>
      </c>
      <c r="D149" s="4">
        <f t="shared" si="4"/>
        <v>501.9315501530867</v>
      </c>
      <c r="E149" s="4">
        <f t="shared" si="5"/>
        <v>101.37368231980895</v>
      </c>
    </row>
    <row r="150" spans="1:5" ht="12.75">
      <c r="A150">
        <v>12</v>
      </c>
      <c r="B150">
        <v>7</v>
      </c>
      <c r="C150">
        <v>604</v>
      </c>
      <c r="D150" s="4">
        <f t="shared" si="4"/>
        <v>606.7449148827469</v>
      </c>
      <c r="E150" s="4">
        <f t="shared" si="5"/>
        <v>7.5345577135254915</v>
      </c>
    </row>
    <row r="151" spans="1:5" ht="12.75">
      <c r="A151">
        <v>12</v>
      </c>
      <c r="B151">
        <v>8</v>
      </c>
      <c r="C151">
        <v>744</v>
      </c>
      <c r="D151" s="4">
        <f t="shared" si="4"/>
        <v>733.4454102831174</v>
      </c>
      <c r="E151" s="4">
        <f t="shared" si="5"/>
        <v>111.39936409172309</v>
      </c>
    </row>
    <row r="152" spans="1:5" ht="12.75">
      <c r="A152">
        <v>12</v>
      </c>
      <c r="B152">
        <v>9</v>
      </c>
      <c r="C152">
        <v>905</v>
      </c>
      <c r="D152" s="4">
        <f t="shared" si="4"/>
        <v>886.6035077843668</v>
      </c>
      <c r="E152" s="4">
        <f t="shared" si="5"/>
        <v>338.430925839853</v>
      </c>
    </row>
    <row r="153" spans="1:5" ht="12.75">
      <c r="A153">
        <v>12</v>
      </c>
      <c r="B153">
        <v>10</v>
      </c>
      <c r="C153">
        <v>1047</v>
      </c>
      <c r="D153" s="4">
        <f t="shared" si="4"/>
        <v>1071.7440848285007</v>
      </c>
      <c r="E153" s="4">
        <f t="shared" si="5"/>
        <v>612.2697340000394</v>
      </c>
    </row>
    <row r="154" spans="1:5" ht="12.75">
      <c r="A154">
        <v>12</v>
      </c>
      <c r="B154">
        <v>11</v>
      </c>
      <c r="C154">
        <v>1380</v>
      </c>
      <c r="D154" s="4">
        <f t="shared" si="4"/>
        <v>1295.5457239677905</v>
      </c>
      <c r="E154" s="4">
        <f t="shared" si="5"/>
        <v>7132.52474012463</v>
      </c>
    </row>
    <row r="155" spans="1:5" ht="12.75">
      <c r="A155">
        <v>13</v>
      </c>
      <c r="B155">
        <v>0</v>
      </c>
      <c r="C155">
        <v>168</v>
      </c>
      <c r="D155" s="4">
        <f t="shared" si="4"/>
        <v>162.66821856853966</v>
      </c>
      <c r="E155" s="4">
        <f t="shared" si="5"/>
        <v>28.427893232865298</v>
      </c>
    </row>
    <row r="156" spans="1:5" ht="12.75">
      <c r="A156">
        <v>13</v>
      </c>
      <c r="B156">
        <v>1</v>
      </c>
      <c r="C156">
        <v>195</v>
      </c>
      <c r="D156" s="4">
        <f t="shared" si="4"/>
        <v>196.63660194182697</v>
      </c>
      <c r="E156" s="4">
        <f t="shared" si="5"/>
        <v>2.6784659159918</v>
      </c>
    </row>
    <row r="157" spans="1:5" ht="12.75">
      <c r="A157">
        <v>13</v>
      </c>
      <c r="B157">
        <v>2</v>
      </c>
      <c r="C157">
        <v>240</v>
      </c>
      <c r="D157" s="4">
        <f t="shared" si="4"/>
        <v>237.69826437815667</v>
      </c>
      <c r="E157" s="4">
        <f t="shared" si="5"/>
        <v>5.2979868728625235</v>
      </c>
    </row>
    <row r="158" spans="1:5" ht="12.75">
      <c r="A158">
        <v>13</v>
      </c>
      <c r="B158">
        <v>3</v>
      </c>
      <c r="C158">
        <v>273</v>
      </c>
      <c r="D158" s="4">
        <f t="shared" si="4"/>
        <v>287.33442467187865</v>
      </c>
      <c r="E158" s="4">
        <f t="shared" si="5"/>
        <v>205.47573067376337</v>
      </c>
    </row>
    <row r="159" spans="1:5" ht="12.75">
      <c r="A159">
        <v>13</v>
      </c>
      <c r="B159">
        <v>4</v>
      </c>
      <c r="C159">
        <v>368</v>
      </c>
      <c r="D159" s="4">
        <f t="shared" si="4"/>
        <v>347.3356097803568</v>
      </c>
      <c r="E159" s="4">
        <f t="shared" si="5"/>
        <v>427.0170231496865</v>
      </c>
    </row>
    <row r="160" spans="1:5" ht="12.75">
      <c r="A160">
        <v>13</v>
      </c>
      <c r="B160">
        <v>5</v>
      </c>
      <c r="C160">
        <v>420</v>
      </c>
      <c r="D160" s="4">
        <f t="shared" si="4"/>
        <v>419.86624456592466</v>
      </c>
      <c r="E160" s="4">
        <f t="shared" si="5"/>
        <v>0.017890516144682615</v>
      </c>
    </row>
    <row r="161" spans="1:5" ht="12.75">
      <c r="A161">
        <v>13</v>
      </c>
      <c r="B161">
        <v>6</v>
      </c>
      <c r="C161">
        <v>537</v>
      </c>
      <c r="D161" s="4">
        <f t="shared" si="4"/>
        <v>507.5427291701281</v>
      </c>
      <c r="E161" s="4">
        <f t="shared" si="5"/>
        <v>867.730804744422</v>
      </c>
    </row>
    <row r="162" spans="1:5" ht="12.75">
      <c r="A162">
        <v>13</v>
      </c>
      <c r="B162">
        <v>7</v>
      </c>
      <c r="C162">
        <v>564</v>
      </c>
      <c r="D162" s="4">
        <f t="shared" si="4"/>
        <v>613.527820508122</v>
      </c>
      <c r="E162" s="4">
        <f t="shared" si="5"/>
        <v>2453.005004284748</v>
      </c>
    </row>
    <row r="163" spans="1:5" ht="12.75">
      <c r="A163">
        <v>13</v>
      </c>
      <c r="B163">
        <v>8</v>
      </c>
      <c r="C163">
        <v>725</v>
      </c>
      <c r="D163" s="4">
        <f t="shared" si="4"/>
        <v>741.6447225101945</v>
      </c>
      <c r="E163" s="4">
        <f t="shared" si="5"/>
        <v>277.0467874413745</v>
      </c>
    </row>
    <row r="164" spans="1:5" ht="12.75">
      <c r="A164">
        <v>13</v>
      </c>
      <c r="B164">
        <v>9</v>
      </c>
      <c r="C164">
        <v>850</v>
      </c>
      <c r="D164" s="4">
        <f t="shared" si="4"/>
        <v>896.5150006917117</v>
      </c>
      <c r="E164" s="4">
        <f t="shared" si="5"/>
        <v>2163.6452893499445</v>
      </c>
    </row>
    <row r="165" spans="1:5" ht="12.75">
      <c r="A165">
        <v>13</v>
      </c>
      <c r="B165">
        <v>10</v>
      </c>
      <c r="C165">
        <v>1079</v>
      </c>
      <c r="D165" s="4">
        <f t="shared" si="4"/>
        <v>1083.7252960486237</v>
      </c>
      <c r="E165" s="4">
        <f t="shared" si="5"/>
        <v>22.328422747138795</v>
      </c>
    </row>
    <row r="166" spans="1:5" ht="12.75">
      <c r="A166">
        <v>13</v>
      </c>
      <c r="B166">
        <v>11</v>
      </c>
      <c r="C166">
        <v>1305</v>
      </c>
      <c r="D166" s="4">
        <f t="shared" si="4"/>
        <v>1310.0288521547486</v>
      </c>
      <c r="E166" s="4">
        <f t="shared" si="5"/>
        <v>25.289353994319836</v>
      </c>
    </row>
    <row r="167" spans="1:5" ht="12.75">
      <c r="A167">
        <v>14</v>
      </c>
      <c r="B167">
        <v>0</v>
      </c>
      <c r="C167">
        <v>168</v>
      </c>
      <c r="D167" s="4">
        <f t="shared" si="4"/>
        <v>164.486714525793</v>
      </c>
      <c r="E167" s="4">
        <f t="shared" si="5"/>
        <v>12.343174823273971</v>
      </c>
    </row>
    <row r="168" spans="1:5" ht="12.75">
      <c r="A168">
        <v>14</v>
      </c>
      <c r="B168">
        <v>1</v>
      </c>
      <c r="C168">
        <v>200</v>
      </c>
      <c r="D168" s="4">
        <f t="shared" si="4"/>
        <v>198.8348362916338</v>
      </c>
      <c r="E168" s="4">
        <f t="shared" si="5"/>
        <v>1.357606467293694</v>
      </c>
    </row>
    <row r="169" spans="1:5" ht="12.75">
      <c r="A169">
        <v>14</v>
      </c>
      <c r="B169">
        <v>2</v>
      </c>
      <c r="C169">
        <v>247</v>
      </c>
      <c r="D169" s="4">
        <f t="shared" si="4"/>
        <v>240.35553410559078</v>
      </c>
      <c r="E169" s="4">
        <f t="shared" si="5"/>
        <v>44.14892702196735</v>
      </c>
    </row>
    <row r="170" spans="1:5" ht="12.75">
      <c r="A170">
        <v>14</v>
      </c>
      <c r="B170">
        <v>3</v>
      </c>
      <c r="C170">
        <v>278</v>
      </c>
      <c r="D170" s="4">
        <f t="shared" si="4"/>
        <v>290.5465855613481</v>
      </c>
      <c r="E170" s="4">
        <f t="shared" si="5"/>
        <v>157.41680924822813</v>
      </c>
    </row>
    <row r="171" spans="1:5" ht="12.75">
      <c r="A171">
        <v>14</v>
      </c>
      <c r="B171">
        <v>4</v>
      </c>
      <c r="C171">
        <v>365</v>
      </c>
      <c r="D171" s="4">
        <f t="shared" si="4"/>
        <v>351.21853422468865</v>
      </c>
      <c r="E171" s="4">
        <f t="shared" si="5"/>
        <v>189.92879891607797</v>
      </c>
    </row>
    <row r="172" spans="1:5" ht="12.75">
      <c r="A172">
        <v>14</v>
      </c>
      <c r="B172">
        <v>5</v>
      </c>
      <c r="C172">
        <v>443</v>
      </c>
      <c r="D172" s="4">
        <f t="shared" si="4"/>
        <v>424.5600014352702</v>
      </c>
      <c r="E172" s="4">
        <f t="shared" si="5"/>
        <v>340.0335470672378</v>
      </c>
    </row>
    <row r="173" spans="1:5" ht="12.75">
      <c r="A173">
        <v>14</v>
      </c>
      <c r="B173">
        <v>6</v>
      </c>
      <c r="C173">
        <v>483</v>
      </c>
      <c r="D173" s="4">
        <f t="shared" si="4"/>
        <v>513.2166365212455</v>
      </c>
      <c r="E173" s="4">
        <f t="shared" si="5"/>
        <v>913.0451226570676</v>
      </c>
    </row>
    <row r="174" spans="1:5" ht="12.75">
      <c r="A174">
        <v>14</v>
      </c>
      <c r="B174">
        <v>7</v>
      </c>
      <c r="C174">
        <v>633</v>
      </c>
      <c r="D174" s="4">
        <f t="shared" si="4"/>
        <v>620.3865534005978</v>
      </c>
      <c r="E174" s="4">
        <f t="shared" si="5"/>
        <v>159.09903511597116</v>
      </c>
    </row>
    <row r="175" spans="1:5" ht="12.75">
      <c r="A175">
        <v>14</v>
      </c>
      <c r="B175">
        <v>8</v>
      </c>
      <c r="C175">
        <v>741</v>
      </c>
      <c r="D175" s="4">
        <f t="shared" si="4"/>
        <v>749.9356962570719</v>
      </c>
      <c r="E175" s="4">
        <f t="shared" si="5"/>
        <v>79.8466675986482</v>
      </c>
    </row>
    <row r="176" spans="1:5" ht="12.75">
      <c r="A176">
        <v>14</v>
      </c>
      <c r="B176">
        <v>9</v>
      </c>
      <c r="C176">
        <v>909</v>
      </c>
      <c r="D176" s="4">
        <f t="shared" si="4"/>
        <v>906.5372958807866</v>
      </c>
      <c r="E176" s="4">
        <f t="shared" si="5"/>
        <v>6.064911578790712</v>
      </c>
    </row>
    <row r="177" spans="1:5" ht="12.75">
      <c r="A177">
        <v>14</v>
      </c>
      <c r="B177">
        <v>10</v>
      </c>
      <c r="C177">
        <v>1111</v>
      </c>
      <c r="D177" s="4">
        <f t="shared" si="4"/>
        <v>1095.8404472870154</v>
      </c>
      <c r="E177" s="4">
        <f t="shared" si="5"/>
        <v>229.81203845775806</v>
      </c>
    </row>
    <row r="178" spans="1:5" ht="12.75">
      <c r="A178">
        <v>14</v>
      </c>
      <c r="B178">
        <v>11</v>
      </c>
      <c r="C178">
        <v>1332</v>
      </c>
      <c r="D178" s="4">
        <f t="shared" si="4"/>
        <v>1324.6738897195075</v>
      </c>
      <c r="E178" s="4">
        <f t="shared" si="5"/>
        <v>53.671891841937274</v>
      </c>
    </row>
    <row r="179" spans="1:5" ht="12.75">
      <c r="A179">
        <v>15</v>
      </c>
      <c r="B179">
        <v>0</v>
      </c>
      <c r="C179">
        <v>159</v>
      </c>
      <c r="D179" s="4">
        <f t="shared" si="4"/>
        <v>166.32553976171954</v>
      </c>
      <c r="E179" s="4">
        <f t="shared" si="5"/>
        <v>53.66353280053397</v>
      </c>
    </row>
    <row r="180" spans="1:5" ht="12.75">
      <c r="A180">
        <v>15</v>
      </c>
      <c r="B180">
        <v>1</v>
      </c>
      <c r="C180">
        <v>199</v>
      </c>
      <c r="D180" s="4">
        <f t="shared" si="4"/>
        <v>201.05764508083266</v>
      </c>
      <c r="E180" s="4">
        <f t="shared" si="5"/>
        <v>4.233903278674831</v>
      </c>
    </row>
    <row r="181" spans="1:5" ht="12.75">
      <c r="A181">
        <v>15</v>
      </c>
      <c r="B181">
        <v>2</v>
      </c>
      <c r="C181">
        <v>245</v>
      </c>
      <c r="D181" s="4">
        <f t="shared" si="4"/>
        <v>243.04250990775293</v>
      </c>
      <c r="E181" s="4">
        <f t="shared" si="5"/>
        <v>3.831767461245444</v>
      </c>
    </row>
    <row r="182" spans="1:5" ht="12.75">
      <c r="A182">
        <v>15</v>
      </c>
      <c r="B182">
        <v>3</v>
      </c>
      <c r="C182">
        <v>294</v>
      </c>
      <c r="D182" s="4">
        <f t="shared" si="4"/>
        <v>293.7946557491608</v>
      </c>
      <c r="E182" s="4">
        <f t="shared" si="5"/>
        <v>0.04216626135270219</v>
      </c>
    </row>
    <row r="183" spans="1:5" ht="12.75">
      <c r="A183">
        <v>15</v>
      </c>
      <c r="B183">
        <v>4</v>
      </c>
      <c r="C183">
        <v>373</v>
      </c>
      <c r="D183" s="4">
        <f t="shared" si="4"/>
        <v>355.1448665483622</v>
      </c>
      <c r="E183" s="4">
        <f t="shared" si="5"/>
        <v>318.8057905757956</v>
      </c>
    </row>
    <row r="184" spans="1:5" ht="12.75">
      <c r="A184">
        <v>15</v>
      </c>
      <c r="B184">
        <v>5</v>
      </c>
      <c r="C184">
        <v>435</v>
      </c>
      <c r="D184" s="4">
        <f t="shared" si="4"/>
        <v>429.30623061891504</v>
      </c>
      <c r="E184" s="4">
        <f t="shared" si="5"/>
        <v>32.419009764980636</v>
      </c>
    </row>
    <row r="185" spans="1:5" ht="12.75">
      <c r="A185">
        <v>15</v>
      </c>
      <c r="B185">
        <v>6</v>
      </c>
      <c r="C185">
        <v>492</v>
      </c>
      <c r="D185" s="4">
        <f t="shared" si="4"/>
        <v>518.9539734572605</v>
      </c>
      <c r="E185" s="4">
        <f t="shared" si="5"/>
        <v>726.5166851347052</v>
      </c>
    </row>
    <row r="186" spans="1:5" ht="12.75">
      <c r="A186">
        <v>15</v>
      </c>
      <c r="B186">
        <v>7</v>
      </c>
      <c r="C186">
        <v>657</v>
      </c>
      <c r="D186" s="4">
        <f t="shared" si="4"/>
        <v>627.3219612462182</v>
      </c>
      <c r="E186" s="4">
        <f t="shared" si="5"/>
        <v>880.7859842709764</v>
      </c>
    </row>
    <row r="187" spans="1:5" ht="12.75">
      <c r="A187">
        <v>15</v>
      </c>
      <c r="B187">
        <v>8</v>
      </c>
      <c r="C187">
        <v>785</v>
      </c>
      <c r="D187" s="4">
        <f t="shared" si="4"/>
        <v>758.3193562236243</v>
      </c>
      <c r="E187" s="4">
        <f t="shared" si="5"/>
        <v>711.8567523218578</v>
      </c>
    </row>
    <row r="188" spans="1:5" ht="12.75">
      <c r="A188">
        <v>15</v>
      </c>
      <c r="B188">
        <v>9</v>
      </c>
      <c r="C188">
        <v>915</v>
      </c>
      <c r="D188" s="4">
        <f t="shared" si="4"/>
        <v>916.6716320293318</v>
      </c>
      <c r="E188" s="4">
        <f t="shared" si="5"/>
        <v>2.794353641488011</v>
      </c>
    </row>
    <row r="189" spans="1:5" ht="12.75">
      <c r="A189">
        <v>15</v>
      </c>
      <c r="B189">
        <v>10</v>
      </c>
      <c r="C189">
        <v>1076</v>
      </c>
      <c r="D189" s="4">
        <f t="shared" si="4"/>
        <v>1108.091035882147</v>
      </c>
      <c r="E189" s="4">
        <f t="shared" si="5"/>
        <v>1029.834583989248</v>
      </c>
    </row>
    <row r="190" spans="1:5" ht="12.75">
      <c r="A190">
        <v>15</v>
      </c>
      <c r="B190">
        <v>11</v>
      </c>
      <c r="C190">
        <v>1233</v>
      </c>
      <c r="D190" s="4">
        <f t="shared" si="4"/>
        <v>1339.482646674813</v>
      </c>
      <c r="E190" s="4">
        <f t="shared" si="5"/>
        <v>11338.554042873051</v>
      </c>
    </row>
    <row r="191" spans="1:5" ht="12.75">
      <c r="A191">
        <v>16</v>
      </c>
      <c r="B191">
        <v>0</v>
      </c>
      <c r="C191">
        <v>166</v>
      </c>
      <c r="D191" s="4">
        <f t="shared" si="4"/>
        <v>168.18492154081747</v>
      </c>
      <c r="E191" s="4">
        <f t="shared" si="5"/>
        <v>4.773882139528188</v>
      </c>
    </row>
    <row r="192" spans="1:5" ht="12.75">
      <c r="A192">
        <v>16</v>
      </c>
      <c r="B192">
        <v>1</v>
      </c>
      <c r="C192">
        <v>198</v>
      </c>
      <c r="D192" s="4">
        <f t="shared" si="4"/>
        <v>203.30530303130266</v>
      </c>
      <c r="E192" s="4">
        <f t="shared" si="5"/>
        <v>28.14624025394916</v>
      </c>
    </row>
    <row r="193" spans="1:5" ht="12.75">
      <c r="A193">
        <v>16</v>
      </c>
      <c r="B193">
        <v>2</v>
      </c>
      <c r="C193">
        <v>243</v>
      </c>
      <c r="D193" s="4">
        <f t="shared" si="4"/>
        <v>245.75952387395512</v>
      </c>
      <c r="E193" s="4">
        <f t="shared" si="5"/>
        <v>7.614972010928261</v>
      </c>
    </row>
    <row r="194" spans="1:5" ht="12.75">
      <c r="A194">
        <v>16</v>
      </c>
      <c r="B194">
        <v>3</v>
      </c>
      <c r="C194">
        <v>287</v>
      </c>
      <c r="D194" s="4">
        <f t="shared" si="4"/>
        <v>297.0790366715312</v>
      </c>
      <c r="E194" s="4">
        <f t="shared" si="5"/>
        <v>101.58698022607042</v>
      </c>
    </row>
    <row r="195" spans="1:5" ht="12.75">
      <c r="A195">
        <v>16</v>
      </c>
      <c r="B195">
        <v>4</v>
      </c>
      <c r="C195">
        <v>375</v>
      </c>
      <c r="D195" s="4">
        <f t="shared" si="4"/>
        <v>359.1150920155167</v>
      </c>
      <c r="E195" s="4">
        <f t="shared" si="5"/>
        <v>252.33030167550058</v>
      </c>
    </row>
    <row r="196" spans="1:5" ht="12.75">
      <c r="A196">
        <v>16</v>
      </c>
      <c r="B196">
        <v>5</v>
      </c>
      <c r="C196">
        <v>431</v>
      </c>
      <c r="D196" s="4">
        <f t="shared" si="4"/>
        <v>434.1055187138739</v>
      </c>
      <c r="E196" s="4">
        <f t="shared" si="5"/>
        <v>9.64424648222095</v>
      </c>
    </row>
    <row r="197" spans="1:5" ht="12.75">
      <c r="A197">
        <v>16</v>
      </c>
      <c r="B197">
        <v>6</v>
      </c>
      <c r="C197">
        <v>504</v>
      </c>
      <c r="D197" s="4">
        <f t="shared" si="4"/>
        <v>524.7554490683981</v>
      </c>
      <c r="E197" s="4">
        <f t="shared" si="5"/>
        <v>430.78866603086726</v>
      </c>
    </row>
    <row r="198" spans="1:5" ht="12.75">
      <c r="A198">
        <v>16</v>
      </c>
      <c r="B198">
        <v>7</v>
      </c>
      <c r="C198">
        <v>648</v>
      </c>
      <c r="D198" s="4">
        <f t="shared" si="4"/>
        <v>634.3349012074547</v>
      </c>
      <c r="E198" s="4">
        <f t="shared" si="5"/>
        <v>186.734925010024</v>
      </c>
    </row>
    <row r="199" spans="1:5" ht="12.75">
      <c r="A199">
        <v>16</v>
      </c>
      <c r="B199">
        <v>8</v>
      </c>
      <c r="C199">
        <v>746</v>
      </c>
      <c r="D199" s="4">
        <f t="shared" si="4"/>
        <v>766.7967385650222</v>
      </c>
      <c r="E199" s="4">
        <f t="shared" si="5"/>
        <v>432.50433494188263</v>
      </c>
    </row>
    <row r="200" spans="1:5" ht="12.75">
      <c r="A200">
        <v>16</v>
      </c>
      <c r="B200">
        <v>9</v>
      </c>
      <c r="C200">
        <v>912</v>
      </c>
      <c r="D200" s="4">
        <f t="shared" si="4"/>
        <v>926.9192616624786</v>
      </c>
      <c r="E200" s="4">
        <f t="shared" si="5"/>
        <v>222.58436855350257</v>
      </c>
    </row>
    <row r="201" spans="1:5" ht="12.75">
      <c r="A201">
        <v>16</v>
      </c>
      <c r="B201">
        <v>10</v>
      </c>
      <c r="C201">
        <v>1135</v>
      </c>
      <c r="D201" s="4">
        <f t="shared" si="4"/>
        <v>1120.478575911494</v>
      </c>
      <c r="E201" s="4">
        <f t="shared" si="5"/>
        <v>210.8717575582397</v>
      </c>
    </row>
    <row r="202" spans="1:5" ht="12.75">
      <c r="A202">
        <v>16</v>
      </c>
      <c r="B202">
        <v>11</v>
      </c>
      <c r="C202">
        <v>1428</v>
      </c>
      <c r="D202" s="4">
        <f t="shared" si="4"/>
        <v>1354.456953267854</v>
      </c>
      <c r="E202" s="4">
        <f t="shared" si="5"/>
        <v>5408.579722646606</v>
      </c>
    </row>
    <row r="203" spans="1:5" ht="12.75">
      <c r="A203">
        <v>17</v>
      </c>
      <c r="B203">
        <v>0</v>
      </c>
      <c r="C203">
        <v>171</v>
      </c>
      <c r="D203" s="4">
        <f t="shared" si="4"/>
        <v>170.06508966821406</v>
      </c>
      <c r="E203" s="4">
        <f t="shared" si="5"/>
        <v>0.8740573284801022</v>
      </c>
    </row>
    <row r="204" spans="1:5" ht="12.75">
      <c r="A204">
        <v>17</v>
      </c>
      <c r="B204">
        <v>1</v>
      </c>
      <c r="C204">
        <v>203</v>
      </c>
      <c r="D204" s="4">
        <f aca="true" t="shared" si="6" ref="D204:D267">a*EXP(b*B204)*EXP(c_*A204)</f>
        <v>205.57808793608612</v>
      </c>
      <c r="E204" s="4">
        <f aca="true" t="shared" si="7" ref="E204:E267">(C204-D204)^2</f>
        <v>6.6465374061927935</v>
      </c>
    </row>
    <row r="205" spans="1:5" ht="12.75">
      <c r="A205">
        <v>17</v>
      </c>
      <c r="B205">
        <v>2</v>
      </c>
      <c r="C205">
        <v>232</v>
      </c>
      <c r="D205" s="4">
        <f t="shared" si="6"/>
        <v>248.50691180599296</v>
      </c>
      <c r="E205" s="4">
        <f t="shared" si="7"/>
        <v>272.47813737082964</v>
      </c>
    </row>
    <row r="206" spans="1:5" ht="12.75">
      <c r="A206">
        <v>17</v>
      </c>
      <c r="B206">
        <v>3</v>
      </c>
      <c r="C206">
        <v>283</v>
      </c>
      <c r="D206" s="4">
        <f t="shared" si="6"/>
        <v>300.40013425239806</v>
      </c>
      <c r="E206" s="4">
        <f t="shared" si="7"/>
        <v>302.76467200147624</v>
      </c>
    </row>
    <row r="207" spans="1:5" ht="12.75">
      <c r="A207">
        <v>17</v>
      </c>
      <c r="B207">
        <v>4</v>
      </c>
      <c r="C207">
        <v>350</v>
      </c>
      <c r="D207" s="4">
        <f t="shared" si="6"/>
        <v>363.1297013151429</v>
      </c>
      <c r="E207" s="4">
        <f t="shared" si="7"/>
        <v>172.3890566248647</v>
      </c>
    </row>
    <row r="208" spans="1:5" ht="12.75">
      <c r="A208">
        <v>17</v>
      </c>
      <c r="B208">
        <v>5</v>
      </c>
      <c r="C208">
        <v>421</v>
      </c>
      <c r="D208" s="4">
        <f t="shared" si="6"/>
        <v>438.9584588748306</v>
      </c>
      <c r="E208" s="4">
        <f t="shared" si="7"/>
        <v>322.5062451589829</v>
      </c>
    </row>
    <row r="209" spans="1:5" ht="12.75">
      <c r="A209">
        <v>17</v>
      </c>
      <c r="B209">
        <v>6</v>
      </c>
      <c r="C209">
        <v>529</v>
      </c>
      <c r="D209" s="4">
        <f t="shared" si="6"/>
        <v>530.6217803719248</v>
      </c>
      <c r="E209" s="4">
        <f t="shared" si="7"/>
        <v>2.6301715747606798</v>
      </c>
    </row>
    <row r="210" spans="1:5" ht="12.75">
      <c r="A210">
        <v>17</v>
      </c>
      <c r="B210">
        <v>7</v>
      </c>
      <c r="C210">
        <v>630</v>
      </c>
      <c r="D210" s="4">
        <f t="shared" si="6"/>
        <v>641.4262400291461</v>
      </c>
      <c r="E210" s="4">
        <f t="shared" si="7"/>
        <v>130.55896120366134</v>
      </c>
    </row>
    <row r="211" spans="1:5" ht="12.75">
      <c r="A211">
        <v>17</v>
      </c>
      <c r="B211">
        <v>8</v>
      </c>
      <c r="C211">
        <v>810</v>
      </c>
      <c r="D211" s="4">
        <f t="shared" si="6"/>
        <v>775.3688910197934</v>
      </c>
      <c r="E211" s="4">
        <f t="shared" si="7"/>
        <v>1199.3137091989456</v>
      </c>
    </row>
    <row r="212" spans="1:5" ht="12.75">
      <c r="A212">
        <v>17</v>
      </c>
      <c r="B212">
        <v>9</v>
      </c>
      <c r="C212">
        <v>902</v>
      </c>
      <c r="D212" s="4">
        <f t="shared" si="6"/>
        <v>937.2814513075521</v>
      </c>
      <c r="E212" s="4">
        <f t="shared" si="7"/>
        <v>1244.780806367167</v>
      </c>
    </row>
    <row r="213" spans="1:5" ht="12.75">
      <c r="A213">
        <v>17</v>
      </c>
      <c r="B213">
        <v>10</v>
      </c>
      <c r="C213">
        <v>1135</v>
      </c>
      <c r="D213" s="4">
        <f t="shared" si="6"/>
        <v>1133.004598378664</v>
      </c>
      <c r="E213" s="4">
        <f t="shared" si="7"/>
        <v>3.981627630430283</v>
      </c>
    </row>
    <row r="214" spans="1:5" ht="12.75">
      <c r="A214">
        <v>17</v>
      </c>
      <c r="B214">
        <v>11</v>
      </c>
      <c r="C214">
        <v>1391</v>
      </c>
      <c r="D214" s="4">
        <f t="shared" si="6"/>
        <v>1369.5986602064684</v>
      </c>
      <c r="E214" s="4">
        <f t="shared" si="7"/>
        <v>458.0173449582006</v>
      </c>
    </row>
    <row r="215" spans="1:5" ht="12.75">
      <c r="A215">
        <v>18</v>
      </c>
      <c r="B215">
        <v>0</v>
      </c>
      <c r="C215">
        <v>174</v>
      </c>
      <c r="D215" s="4">
        <f t="shared" si="6"/>
        <v>171.9662765180674</v>
      </c>
      <c r="E215" s="4">
        <f t="shared" si="7"/>
        <v>4.136031200964104</v>
      </c>
    </row>
    <row r="216" spans="1:5" ht="12.75">
      <c r="A216">
        <v>18</v>
      </c>
      <c r="B216">
        <v>1</v>
      </c>
      <c r="C216">
        <v>215</v>
      </c>
      <c r="D216" s="4">
        <f t="shared" si="6"/>
        <v>207.87628069372136</v>
      </c>
      <c r="E216" s="4">
        <f t="shared" si="7"/>
        <v>50.74737675464709</v>
      </c>
    </row>
    <row r="217" spans="1:5" ht="12.75">
      <c r="A217">
        <v>18</v>
      </c>
      <c r="B217">
        <v>2</v>
      </c>
      <c r="C217">
        <v>256</v>
      </c>
      <c r="D217" s="4">
        <f t="shared" si="6"/>
        <v>251.28501325964783</v>
      </c>
      <c r="E217" s="4">
        <f t="shared" si="7"/>
        <v>22.231099961696817</v>
      </c>
    </row>
    <row r="218" spans="1:5" ht="12.75">
      <c r="A218">
        <v>18</v>
      </c>
      <c r="B218">
        <v>3</v>
      </c>
      <c r="C218">
        <v>300</v>
      </c>
      <c r="D218" s="4">
        <f t="shared" si="6"/>
        <v>303.7583589535936</v>
      </c>
      <c r="E218" s="4">
        <f t="shared" si="7"/>
        <v>14.125262024057072</v>
      </c>
    </row>
    <row r="219" spans="1:5" ht="12.75">
      <c r="A219">
        <v>18</v>
      </c>
      <c r="B219">
        <v>4</v>
      </c>
      <c r="C219">
        <v>371</v>
      </c>
      <c r="D219" s="4">
        <f t="shared" si="6"/>
        <v>367.1891906217278</v>
      </c>
      <c r="E219" s="4">
        <f t="shared" si="7"/>
        <v>14.522268117527434</v>
      </c>
    </row>
    <row r="220" spans="1:5" ht="12.75">
      <c r="A220">
        <v>18</v>
      </c>
      <c r="B220">
        <v>5</v>
      </c>
      <c r="C220">
        <v>458</v>
      </c>
      <c r="D220" s="4">
        <f t="shared" si="6"/>
        <v>443.8656508874468</v>
      </c>
      <c r="E220" s="4">
        <f t="shared" si="7"/>
        <v>199.7798248355333</v>
      </c>
    </row>
    <row r="221" spans="1:5" ht="12.75">
      <c r="A221">
        <v>18</v>
      </c>
      <c r="B221">
        <v>6</v>
      </c>
      <c r="C221">
        <v>553</v>
      </c>
      <c r="D221" s="4">
        <f t="shared" si="6"/>
        <v>536.5536924007662</v>
      </c>
      <c r="E221" s="4">
        <f t="shared" si="7"/>
        <v>270.48103364861606</v>
      </c>
    </row>
    <row r="222" spans="1:5" ht="12.75">
      <c r="A222">
        <v>18</v>
      </c>
      <c r="B222">
        <v>7</v>
      </c>
      <c r="C222">
        <v>640</v>
      </c>
      <c r="D222" s="4">
        <f t="shared" si="6"/>
        <v>648.5968541456199</v>
      </c>
      <c r="E222" s="4">
        <f t="shared" si="7"/>
        <v>73.90590120106182</v>
      </c>
    </row>
    <row r="223" spans="1:5" ht="12.75">
      <c r="A223">
        <v>18</v>
      </c>
      <c r="B223">
        <v>8</v>
      </c>
      <c r="C223">
        <v>774</v>
      </c>
      <c r="D223" s="4">
        <f t="shared" si="6"/>
        <v>784.0368730393137</v>
      </c>
      <c r="E223" s="4">
        <f t="shared" si="7"/>
        <v>100.7388204073026</v>
      </c>
    </row>
    <row r="224" spans="1:5" ht="12.75">
      <c r="A224">
        <v>18</v>
      </c>
      <c r="B224">
        <v>9</v>
      </c>
      <c r="C224">
        <v>941</v>
      </c>
      <c r="D224" s="4">
        <f t="shared" si="6"/>
        <v>947.7594816506038</v>
      </c>
      <c r="E224" s="4">
        <f t="shared" si="7"/>
        <v>45.69059218484932</v>
      </c>
    </row>
    <row r="225" spans="1:5" ht="12.75">
      <c r="A225">
        <v>18</v>
      </c>
      <c r="B225">
        <v>10</v>
      </c>
      <c r="C225">
        <v>1166</v>
      </c>
      <c r="D225" s="4">
        <f t="shared" si="6"/>
        <v>1145.6706514026168</v>
      </c>
      <c r="E225" s="4">
        <f t="shared" si="7"/>
        <v>413.2824143939246</v>
      </c>
    </row>
    <row r="226" spans="1:5" ht="12.75">
      <c r="A226">
        <v>18</v>
      </c>
      <c r="B226">
        <v>11</v>
      </c>
      <c r="C226">
        <v>1413</v>
      </c>
      <c r="D226" s="4">
        <f t="shared" si="6"/>
        <v>1384.9096388878736</v>
      </c>
      <c r="E226" s="4">
        <f t="shared" si="7"/>
        <v>789.0683874096633</v>
      </c>
    </row>
    <row r="227" spans="1:5" ht="12.75">
      <c r="A227">
        <v>19</v>
      </c>
      <c r="B227">
        <v>0</v>
      </c>
      <c r="C227">
        <v>174</v>
      </c>
      <c r="D227" s="4">
        <f t="shared" si="6"/>
        <v>173.88871706228628</v>
      </c>
      <c r="E227" s="4">
        <f t="shared" si="7"/>
        <v>0.012383892226196697</v>
      </c>
    </row>
    <row r="228" spans="1:5" ht="12.75">
      <c r="A228">
        <v>19</v>
      </c>
      <c r="B228">
        <v>1</v>
      </c>
      <c r="C228">
        <v>200</v>
      </c>
      <c r="D228" s="4">
        <f t="shared" si="6"/>
        <v>210.20016534295982</v>
      </c>
      <c r="E228" s="4">
        <f t="shared" si="7"/>
        <v>104.04337302371863</v>
      </c>
    </row>
    <row r="229" spans="1:5" ht="12.75">
      <c r="A229">
        <v>19</v>
      </c>
      <c r="B229">
        <v>2</v>
      </c>
      <c r="C229">
        <v>252</v>
      </c>
      <c r="D229" s="4">
        <f t="shared" si="6"/>
        <v>254.09417158665372</v>
      </c>
      <c r="E229" s="4">
        <f t="shared" si="7"/>
        <v>4.385554634347739</v>
      </c>
    </row>
    <row r="230" spans="1:5" ht="12.75">
      <c r="A230">
        <v>19</v>
      </c>
      <c r="B230">
        <v>3</v>
      </c>
      <c r="C230">
        <v>305</v>
      </c>
      <c r="D230" s="4">
        <f t="shared" si="6"/>
        <v>307.15412582557343</v>
      </c>
      <c r="E230" s="4">
        <f t="shared" si="7"/>
        <v>4.640258072402414</v>
      </c>
    </row>
    <row r="231" spans="1:5" ht="12.75">
      <c r="A231">
        <v>19</v>
      </c>
      <c r="B231">
        <v>4</v>
      </c>
      <c r="C231">
        <v>366</v>
      </c>
      <c r="D231" s="4">
        <f t="shared" si="6"/>
        <v>371.2940616565784</v>
      </c>
      <c r="E231" s="4">
        <f t="shared" si="7"/>
        <v>28.027088823653404</v>
      </c>
    </row>
    <row r="232" spans="1:5" ht="12.75">
      <c r="A232">
        <v>19</v>
      </c>
      <c r="B232">
        <v>5</v>
      </c>
      <c r="C232">
        <v>465</v>
      </c>
      <c r="D232" s="4">
        <f t="shared" si="6"/>
        <v>448.8277012424911</v>
      </c>
      <c r="E232" s="4">
        <f t="shared" si="7"/>
        <v>261.54324710212336</v>
      </c>
    </row>
    <row r="233" spans="1:5" ht="12.75">
      <c r="A233">
        <v>19</v>
      </c>
      <c r="B233">
        <v>6</v>
      </c>
      <c r="C233">
        <v>537</v>
      </c>
      <c r="D233" s="4">
        <f t="shared" si="6"/>
        <v>542.5519182931156</v>
      </c>
      <c r="E233" s="4">
        <f t="shared" si="7"/>
        <v>30.82379673343154</v>
      </c>
    </row>
    <row r="234" spans="1:5" ht="12.75">
      <c r="A234">
        <v>19</v>
      </c>
      <c r="B234">
        <v>7</v>
      </c>
      <c r="C234">
        <v>662</v>
      </c>
      <c r="D234" s="4">
        <f t="shared" si="6"/>
        <v>655.8476297890138</v>
      </c>
      <c r="E234" s="4">
        <f t="shared" si="7"/>
        <v>37.851659213030274</v>
      </c>
    </row>
    <row r="235" spans="1:5" ht="12.75">
      <c r="A235">
        <v>19</v>
      </c>
      <c r="B235">
        <v>8</v>
      </c>
      <c r="C235">
        <v>787</v>
      </c>
      <c r="D235" s="4">
        <f t="shared" si="6"/>
        <v>792.8017559187485</v>
      </c>
      <c r="E235" s="4">
        <f t="shared" si="7"/>
        <v>33.66037174073372</v>
      </c>
    </row>
    <row r="236" spans="1:5" ht="12.75">
      <c r="A236">
        <v>19</v>
      </c>
      <c r="B236">
        <v>9</v>
      </c>
      <c r="C236">
        <v>953</v>
      </c>
      <c r="D236" s="4">
        <f t="shared" si="6"/>
        <v>958.3546476946948</v>
      </c>
      <c r="E236" s="4">
        <f t="shared" si="7"/>
        <v>28.672251934300235</v>
      </c>
    </row>
    <row r="237" spans="1:5" ht="12.75">
      <c r="A237">
        <v>19</v>
      </c>
      <c r="B237">
        <v>10</v>
      </c>
      <c r="C237">
        <v>1183</v>
      </c>
      <c r="D237" s="4">
        <f t="shared" si="6"/>
        <v>1158.478300409</v>
      </c>
      <c r="E237" s="4">
        <f t="shared" si="7"/>
        <v>601.3137508312503</v>
      </c>
    </row>
    <row r="238" spans="1:5" ht="12.75">
      <c r="A238">
        <v>19</v>
      </c>
      <c r="B238">
        <v>11</v>
      </c>
      <c r="C238">
        <v>1359</v>
      </c>
      <c r="D238" s="4">
        <f t="shared" si="6"/>
        <v>1400.3917816299586</v>
      </c>
      <c r="E238" s="4">
        <f t="shared" si="7"/>
        <v>1713.2795865021772</v>
      </c>
    </row>
    <row r="239" spans="1:5" ht="12.75">
      <c r="A239">
        <v>20</v>
      </c>
      <c r="B239">
        <v>0</v>
      </c>
      <c r="C239">
        <v>166</v>
      </c>
      <c r="D239" s="4">
        <f t="shared" si="6"/>
        <v>175.83264889957078</v>
      </c>
      <c r="E239" s="4">
        <f t="shared" si="7"/>
        <v>96.68098438223056</v>
      </c>
    </row>
    <row r="240" spans="1:5" ht="12.75">
      <c r="A240">
        <v>20</v>
      </c>
      <c r="B240">
        <v>1</v>
      </c>
      <c r="C240">
        <v>204</v>
      </c>
      <c r="D240" s="4">
        <f t="shared" si="6"/>
        <v>212.5500290978709</v>
      </c>
      <c r="E240" s="4">
        <f t="shared" si="7"/>
        <v>73.10299757443892</v>
      </c>
    </row>
    <row r="241" spans="1:5" ht="12.75">
      <c r="A241">
        <v>20</v>
      </c>
      <c r="B241">
        <v>2</v>
      </c>
      <c r="C241">
        <v>252</v>
      </c>
      <c r="D241" s="4">
        <f t="shared" si="6"/>
        <v>256.93473397713245</v>
      </c>
      <c r="E241" s="4">
        <f t="shared" si="7"/>
        <v>24.351599425065476</v>
      </c>
    </row>
    <row r="242" spans="1:5" ht="12.75">
      <c r="A242">
        <v>20</v>
      </c>
      <c r="B242">
        <v>3</v>
      </c>
      <c r="C242">
        <v>304</v>
      </c>
      <c r="D242" s="4">
        <f t="shared" si="6"/>
        <v>310.5878545587135</v>
      </c>
      <c r="E242" s="4">
        <f t="shared" si="7"/>
        <v>43.39982768676227</v>
      </c>
    </row>
    <row r="243" spans="1:5" ht="12.75">
      <c r="A243">
        <v>20</v>
      </c>
      <c r="B243">
        <v>4</v>
      </c>
      <c r="C243">
        <v>351</v>
      </c>
      <c r="D243" s="4">
        <f t="shared" si="6"/>
        <v>375.4448217498303</v>
      </c>
      <c r="E243" s="4">
        <f t="shared" si="7"/>
        <v>597.5493103809756</v>
      </c>
    </row>
    <row r="244" spans="1:5" ht="12.75">
      <c r="A244">
        <v>20</v>
      </c>
      <c r="B244">
        <v>5</v>
      </c>
      <c r="C244">
        <v>492</v>
      </c>
      <c r="D244" s="4">
        <f t="shared" si="6"/>
        <v>453.84522321079675</v>
      </c>
      <c r="E244" s="4">
        <f t="shared" si="7"/>
        <v>1455.7869918339234</v>
      </c>
    </row>
    <row r="245" spans="1:5" ht="12.75">
      <c r="A245">
        <v>20</v>
      </c>
      <c r="B245">
        <v>6</v>
      </c>
      <c r="C245">
        <v>557</v>
      </c>
      <c r="D245" s="4">
        <f t="shared" si="6"/>
        <v>548.6171993830438</v>
      </c>
      <c r="E245" s="4">
        <f t="shared" si="7"/>
        <v>70.27134618364059</v>
      </c>
    </row>
    <row r="246" spans="1:5" ht="12.75">
      <c r="A246">
        <v>20</v>
      </c>
      <c r="B246">
        <v>7</v>
      </c>
      <c r="C246">
        <v>646</v>
      </c>
      <c r="D246" s="4">
        <f t="shared" si="6"/>
        <v>663.179463098807</v>
      </c>
      <c r="E246" s="4">
        <f t="shared" si="7"/>
        <v>295.13395236327113</v>
      </c>
    </row>
    <row r="247" spans="1:5" ht="12.75">
      <c r="A247">
        <v>20</v>
      </c>
      <c r="B247">
        <v>8</v>
      </c>
      <c r="C247">
        <v>824</v>
      </c>
      <c r="D247" s="4">
        <f t="shared" si="6"/>
        <v>801.6646229294557</v>
      </c>
      <c r="E247" s="4">
        <f t="shared" si="7"/>
        <v>498.8690688833947</v>
      </c>
    </row>
    <row r="248" spans="1:5" ht="12.75">
      <c r="A248">
        <v>20</v>
      </c>
      <c r="B248">
        <v>9</v>
      </c>
      <c r="C248">
        <v>959</v>
      </c>
      <c r="D248" s="4">
        <f t="shared" si="6"/>
        <v>969.0682589199475</v>
      </c>
      <c r="E248" s="4">
        <f t="shared" si="7"/>
        <v>101.36983767910318</v>
      </c>
    </row>
    <row r="249" spans="1:5" ht="12.75">
      <c r="A249">
        <v>20</v>
      </c>
      <c r="B249">
        <v>10</v>
      </c>
      <c r="C249">
        <v>1125</v>
      </c>
      <c r="D249" s="4">
        <f t="shared" si="6"/>
        <v>1171.4291283236234</v>
      </c>
      <c r="E249" s="4">
        <f t="shared" si="7"/>
        <v>2155.663956891493</v>
      </c>
    </row>
    <row r="250" spans="1:5" ht="12.75">
      <c r="A250">
        <v>20</v>
      </c>
      <c r="B250">
        <v>11</v>
      </c>
      <c r="C250">
        <v>1447</v>
      </c>
      <c r="D250" s="4">
        <f t="shared" si="6"/>
        <v>1416.0470019051588</v>
      </c>
      <c r="E250" s="4">
        <f t="shared" si="7"/>
        <v>958.0880910592416</v>
      </c>
    </row>
    <row r="251" spans="1:5" ht="12.75">
      <c r="A251">
        <v>21</v>
      </c>
      <c r="B251">
        <v>0</v>
      </c>
      <c r="C251">
        <v>183</v>
      </c>
      <c r="D251" s="4">
        <f t="shared" si="6"/>
        <v>177.79831228477772</v>
      </c>
      <c r="E251" s="4">
        <f t="shared" si="7"/>
        <v>27.057555086694357</v>
      </c>
    </row>
    <row r="252" spans="1:5" ht="12.75">
      <c r="A252">
        <v>21</v>
      </c>
      <c r="B252">
        <v>1</v>
      </c>
      <c r="C252">
        <v>225</v>
      </c>
      <c r="D252" s="4">
        <f t="shared" si="6"/>
        <v>214.92616238333932</v>
      </c>
      <c r="E252" s="4">
        <f t="shared" si="7"/>
        <v>101.48220432684778</v>
      </c>
    </row>
    <row r="253" spans="1:5" ht="12.75">
      <c r="A253">
        <v>21</v>
      </c>
      <c r="B253">
        <v>2</v>
      </c>
      <c r="C253">
        <v>258</v>
      </c>
      <c r="D253" s="4">
        <f t="shared" si="6"/>
        <v>259.807051502504</v>
      </c>
      <c r="E253" s="4">
        <f t="shared" si="7"/>
        <v>3.2654351327019984</v>
      </c>
    </row>
    <row r="254" spans="1:5" ht="12.75">
      <c r="A254">
        <v>21</v>
      </c>
      <c r="B254">
        <v>3</v>
      </c>
      <c r="C254">
        <v>303</v>
      </c>
      <c r="D254" s="4">
        <f t="shared" si="6"/>
        <v>314.05996953518036</v>
      </c>
      <c r="E254" s="4">
        <f t="shared" si="7"/>
        <v>122.32292611911761</v>
      </c>
    </row>
    <row r="255" spans="1:5" ht="12.75">
      <c r="A255">
        <v>21</v>
      </c>
      <c r="B255">
        <v>4</v>
      </c>
      <c r="C255">
        <v>382</v>
      </c>
      <c r="D255" s="4">
        <f t="shared" si="6"/>
        <v>379.64198390314976</v>
      </c>
      <c r="E255" s="4">
        <f t="shared" si="7"/>
        <v>5.5602399130048195</v>
      </c>
    </row>
    <row r="256" spans="1:5" ht="12.75">
      <c r="A256">
        <v>21</v>
      </c>
      <c r="B256">
        <v>5</v>
      </c>
      <c r="C256">
        <v>465</v>
      </c>
      <c r="D256" s="4">
        <f t="shared" si="6"/>
        <v>458.9188369190568</v>
      </c>
      <c r="E256" s="4">
        <f t="shared" si="7"/>
        <v>36.98054441702675</v>
      </c>
    </row>
    <row r="257" spans="1:5" ht="12.75">
      <c r="A257">
        <v>21</v>
      </c>
      <c r="B257">
        <v>6</v>
      </c>
      <c r="C257">
        <v>546</v>
      </c>
      <c r="D257" s="4">
        <f t="shared" si="6"/>
        <v>554.7502852921231</v>
      </c>
      <c r="E257" s="4">
        <f t="shared" si="7"/>
        <v>76.56749269354526</v>
      </c>
    </row>
    <row r="258" spans="1:5" ht="12.75">
      <c r="A258">
        <v>21</v>
      </c>
      <c r="B258">
        <v>7</v>
      </c>
      <c r="C258">
        <v>692</v>
      </c>
      <c r="D258" s="4">
        <f t="shared" si="6"/>
        <v>670.5932602325752</v>
      </c>
      <c r="E258" s="4">
        <f t="shared" si="7"/>
        <v>458.24850747024743</v>
      </c>
    </row>
    <row r="259" spans="1:5" ht="12.75">
      <c r="A259">
        <v>21</v>
      </c>
      <c r="B259">
        <v>8</v>
      </c>
      <c r="C259">
        <v>790</v>
      </c>
      <c r="D259" s="4">
        <f t="shared" si="6"/>
        <v>810.6265694528696</v>
      </c>
      <c r="E259" s="4">
        <f t="shared" si="7"/>
        <v>425.45536739405344</v>
      </c>
    </row>
    <row r="260" spans="1:5" ht="12.75">
      <c r="A260">
        <v>21</v>
      </c>
      <c r="B260">
        <v>9</v>
      </c>
      <c r="C260">
        <v>964</v>
      </c>
      <c r="D260" s="4">
        <f t="shared" si="6"/>
        <v>979.9016394453878</v>
      </c>
      <c r="E260" s="4">
        <f t="shared" si="7"/>
        <v>252.8621370511128</v>
      </c>
    </row>
    <row r="261" spans="1:5" ht="12.75">
      <c r="A261">
        <v>21</v>
      </c>
      <c r="B261">
        <v>10</v>
      </c>
      <c r="C261">
        <v>1207</v>
      </c>
      <c r="D261" s="4">
        <f t="shared" si="6"/>
        <v>1184.5247357680964</v>
      </c>
      <c r="E261" s="4">
        <f t="shared" si="7"/>
        <v>505.13750229388376</v>
      </c>
    </row>
    <row r="262" spans="1:5" ht="12.75">
      <c r="A262">
        <v>21</v>
      </c>
      <c r="B262">
        <v>11</v>
      </c>
      <c r="C262">
        <v>1468</v>
      </c>
      <c r="D262" s="4">
        <f t="shared" si="6"/>
        <v>1431.8772345769469</v>
      </c>
      <c r="E262" s="4">
        <f t="shared" si="7"/>
        <v>1304.8541818089225</v>
      </c>
    </row>
    <row r="263" spans="1:5" ht="12.75">
      <c r="A263">
        <v>22</v>
      </c>
      <c r="B263">
        <v>0</v>
      </c>
      <c r="C263">
        <v>174</v>
      </c>
      <c r="D263" s="4">
        <f t="shared" si="6"/>
        <v>179.78595015861418</v>
      </c>
      <c r="E263" s="4">
        <f t="shared" si="7"/>
        <v>33.47721923796751</v>
      </c>
    </row>
    <row r="264" spans="1:5" ht="12.75">
      <c r="A264">
        <v>22</v>
      </c>
      <c r="B264">
        <v>1</v>
      </c>
      <c r="C264">
        <v>214</v>
      </c>
      <c r="D264" s="4">
        <f t="shared" si="6"/>
        <v>217.3288588709596</v>
      </c>
      <c r="E264" s="4">
        <f t="shared" si="7"/>
        <v>11.081301382766469</v>
      </c>
    </row>
    <row r="265" spans="1:5" ht="12.75">
      <c r="A265">
        <v>22</v>
      </c>
      <c r="B265">
        <v>2</v>
      </c>
      <c r="C265">
        <v>260</v>
      </c>
      <c r="D265" s="4">
        <f t="shared" si="6"/>
        <v>262.7114791588759</v>
      </c>
      <c r="E265" s="4">
        <f t="shared" si="7"/>
        <v>7.352119229018222</v>
      </c>
    </row>
    <row r="266" spans="1:5" ht="12.75">
      <c r="A266">
        <v>22</v>
      </c>
      <c r="B266">
        <v>3</v>
      </c>
      <c r="C266">
        <v>312</v>
      </c>
      <c r="D266" s="4">
        <f t="shared" si="6"/>
        <v>317.57089988138193</v>
      </c>
      <c r="E266" s="4">
        <f t="shared" si="7"/>
        <v>31.03492548838124</v>
      </c>
    </row>
    <row r="267" spans="1:5" ht="12.75">
      <c r="A267">
        <v>22</v>
      </c>
      <c r="B267">
        <v>4</v>
      </c>
      <c r="C267">
        <v>377</v>
      </c>
      <c r="D267" s="4">
        <f t="shared" si="6"/>
        <v>383.88606685313687</v>
      </c>
      <c r="E267" s="4">
        <f t="shared" si="7"/>
        <v>47.41791670587028</v>
      </c>
    </row>
    <row r="268" spans="1:5" ht="12.75">
      <c r="A268">
        <v>22</v>
      </c>
      <c r="B268">
        <v>5</v>
      </c>
      <c r="C268">
        <v>451</v>
      </c>
      <c r="D268" s="4">
        <f aca="true" t="shared" si="8" ref="D268:D298">a*EXP(b*B268)*EXP(c_*A268)</f>
        <v>464.04916942646713</v>
      </c>
      <c r="E268" s="4">
        <f aca="true" t="shared" si="9" ref="E268:E298">(C268-D268)^2</f>
        <v>170.28082272064452</v>
      </c>
    </row>
    <row r="269" spans="1:5" ht="12.75">
      <c r="A269">
        <v>22</v>
      </c>
      <c r="B269">
        <v>6</v>
      </c>
      <c r="C269">
        <v>548</v>
      </c>
      <c r="D269" s="4">
        <f t="shared" si="8"/>
        <v>560.9519340220734</v>
      </c>
      <c r="E269" s="4">
        <f t="shared" si="9"/>
        <v>167.75259491214177</v>
      </c>
    </row>
    <row r="270" spans="1:5" ht="12.75">
      <c r="A270">
        <v>22</v>
      </c>
      <c r="B270">
        <v>7</v>
      </c>
      <c r="C270">
        <v>638</v>
      </c>
      <c r="D270" s="4">
        <f t="shared" si="8"/>
        <v>678.089937477986</v>
      </c>
      <c r="E270" s="4">
        <f t="shared" si="9"/>
        <v>1607.2030869888297</v>
      </c>
    </row>
    <row r="271" spans="1:5" ht="12.75">
      <c r="A271">
        <v>22</v>
      </c>
      <c r="B271">
        <v>8</v>
      </c>
      <c r="C271">
        <v>790</v>
      </c>
      <c r="D271" s="4">
        <f t="shared" si="8"/>
        <v>819.6887031158818</v>
      </c>
      <c r="E271" s="4">
        <f t="shared" si="9"/>
        <v>881.4190927029709</v>
      </c>
    </row>
    <row r="272" spans="1:5" ht="12.75">
      <c r="A272">
        <v>22</v>
      </c>
      <c r="B272">
        <v>9</v>
      </c>
      <c r="C272">
        <v>994</v>
      </c>
      <c r="D272" s="4">
        <f t="shared" si="8"/>
        <v>990.8561281925954</v>
      </c>
      <c r="E272" s="4">
        <f t="shared" si="9"/>
        <v>9.883929941393427</v>
      </c>
    </row>
    <row r="273" spans="1:5" ht="12.75">
      <c r="A273">
        <v>22</v>
      </c>
      <c r="B273">
        <v>10</v>
      </c>
      <c r="C273">
        <v>1218</v>
      </c>
      <c r="D273" s="4">
        <f t="shared" si="8"/>
        <v>1197.7667412576523</v>
      </c>
      <c r="E273" s="4">
        <f t="shared" si="9"/>
        <v>409.3847593347914</v>
      </c>
    </row>
    <row r="274" spans="1:5" ht="12.75">
      <c r="A274">
        <v>22</v>
      </c>
      <c r="B274">
        <v>11</v>
      </c>
      <c r="C274">
        <v>1398</v>
      </c>
      <c r="D274" s="4">
        <f t="shared" si="8"/>
        <v>1447.8844361389665</v>
      </c>
      <c r="E274" s="4">
        <f t="shared" si="9"/>
        <v>2488.456968902629</v>
      </c>
    </row>
    <row r="275" spans="1:5" ht="12.75">
      <c r="A275">
        <v>23</v>
      </c>
      <c r="B275">
        <v>0</v>
      </c>
      <c r="C275">
        <v>183</v>
      </c>
      <c r="D275" s="4">
        <f t="shared" si="8"/>
        <v>181.7958081776632</v>
      </c>
      <c r="E275" s="4">
        <f t="shared" si="9"/>
        <v>1.4500779449828474</v>
      </c>
    </row>
    <row r="276" spans="1:5" ht="12.75">
      <c r="A276">
        <v>23</v>
      </c>
      <c r="B276">
        <v>1</v>
      </c>
      <c r="C276">
        <v>222</v>
      </c>
      <c r="D276" s="4">
        <f t="shared" si="8"/>
        <v>219.75841551533142</v>
      </c>
      <c r="E276" s="4">
        <f t="shared" si="9"/>
        <v>5.024701001906897</v>
      </c>
    </row>
    <row r="277" spans="1:5" ht="12.75">
      <c r="A277">
        <v>23</v>
      </c>
      <c r="B277">
        <v>2</v>
      </c>
      <c r="C277">
        <v>255</v>
      </c>
      <c r="D277" s="4">
        <f t="shared" si="8"/>
        <v>265.6483759109183</v>
      </c>
      <c r="E277" s="4">
        <f t="shared" si="9"/>
        <v>113.38790954022461</v>
      </c>
    </row>
    <row r="278" spans="1:5" ht="12.75">
      <c r="A278">
        <v>23</v>
      </c>
      <c r="B278">
        <v>3</v>
      </c>
      <c r="C278">
        <v>325</v>
      </c>
      <c r="D278" s="4">
        <f t="shared" si="8"/>
        <v>321.1210795210039</v>
      </c>
      <c r="E278" s="4">
        <f t="shared" si="9"/>
        <v>15.046024082375503</v>
      </c>
    </row>
    <row r="279" spans="1:5" ht="12.75">
      <c r="A279">
        <v>23</v>
      </c>
      <c r="B279">
        <v>4</v>
      </c>
      <c r="C279">
        <v>407</v>
      </c>
      <c r="D279" s="4">
        <f t="shared" si="8"/>
        <v>388.17759513543734</v>
      </c>
      <c r="E279" s="4">
        <f t="shared" si="9"/>
        <v>354.282924885512</v>
      </c>
    </row>
    <row r="280" spans="1:5" ht="12.75">
      <c r="A280">
        <v>23</v>
      </c>
      <c r="B280">
        <v>5</v>
      </c>
      <c r="C280">
        <v>494</v>
      </c>
      <c r="D280" s="4">
        <f t="shared" si="8"/>
        <v>469.23685480222633</v>
      </c>
      <c r="E280" s="4">
        <f t="shared" si="9"/>
        <v>613.213360086021</v>
      </c>
    </row>
    <row r="281" spans="1:5" ht="12.75">
      <c r="A281">
        <v>23</v>
      </c>
      <c r="B281">
        <v>6</v>
      </c>
      <c r="C281">
        <v>572</v>
      </c>
      <c r="D281" s="4">
        <f t="shared" si="8"/>
        <v>567.2229120484466</v>
      </c>
      <c r="E281" s="4">
        <f t="shared" si="9"/>
        <v>22.820569296876908</v>
      </c>
    </row>
    <row r="282" spans="1:5" ht="12.75">
      <c r="A282">
        <v>23</v>
      </c>
      <c r="B282">
        <v>7</v>
      </c>
      <c r="C282">
        <v>671</v>
      </c>
      <c r="D282" s="4">
        <f t="shared" si="8"/>
        <v>685.6704213660439</v>
      </c>
      <c r="E282" s="4">
        <f t="shared" si="9"/>
        <v>215.2212630572777</v>
      </c>
    </row>
    <row r="283" spans="1:5" ht="12.75">
      <c r="A283">
        <v>23</v>
      </c>
      <c r="B283">
        <v>8</v>
      </c>
      <c r="C283">
        <v>852</v>
      </c>
      <c r="D283" s="4">
        <f t="shared" si="8"/>
        <v>828.8521439277354</v>
      </c>
      <c r="E283" s="4">
        <f t="shared" si="9"/>
        <v>535.8232407422786</v>
      </c>
    </row>
    <row r="284" spans="1:5" ht="12.75">
      <c r="A284">
        <v>23</v>
      </c>
      <c r="B284">
        <v>9</v>
      </c>
      <c r="C284">
        <v>968</v>
      </c>
      <c r="D284" s="4">
        <f t="shared" si="8"/>
        <v>1001.9330790511844</v>
      </c>
      <c r="E284" s="4">
        <f t="shared" si="9"/>
        <v>1151.453853893933</v>
      </c>
    </row>
    <row r="285" spans="1:5" ht="12.75">
      <c r="A285">
        <v>23</v>
      </c>
      <c r="B285">
        <v>10</v>
      </c>
      <c r="C285">
        <v>1225</v>
      </c>
      <c r="D285" s="4">
        <f t="shared" si="8"/>
        <v>1211.1567814011842</v>
      </c>
      <c r="E285" s="4">
        <f t="shared" si="9"/>
        <v>191.63470117460074</v>
      </c>
    </row>
    <row r="286" spans="1:5" ht="12.75">
      <c r="A286">
        <v>23</v>
      </c>
      <c r="B286">
        <v>11</v>
      </c>
      <c r="C286">
        <v>1517</v>
      </c>
      <c r="D286" s="4">
        <f t="shared" si="8"/>
        <v>1464.07058495684</v>
      </c>
      <c r="E286" s="4">
        <f t="shared" si="9"/>
        <v>2801.522976811082</v>
      </c>
    </row>
    <row r="287" spans="1:5" ht="12.75">
      <c r="A287">
        <v>24</v>
      </c>
      <c r="B287">
        <v>0</v>
      </c>
      <c r="C287">
        <v>182</v>
      </c>
      <c r="D287" s="4">
        <f t="shared" si="8"/>
        <v>183.8281347447448</v>
      </c>
      <c r="E287" s="4">
        <f t="shared" si="9"/>
        <v>3.34207664494314</v>
      </c>
    </row>
    <row r="288" spans="1:5" ht="12.75">
      <c r="A288">
        <v>24</v>
      </c>
      <c r="B288">
        <v>1</v>
      </c>
      <c r="C288">
        <v>231</v>
      </c>
      <c r="D288" s="4">
        <f t="shared" si="8"/>
        <v>222.21513259076093</v>
      </c>
      <c r="E288" s="4">
        <f t="shared" si="9"/>
        <v>77.17389539791075</v>
      </c>
    </row>
    <row r="289" spans="1:5" ht="12.75">
      <c r="A289">
        <v>24</v>
      </c>
      <c r="B289">
        <v>2</v>
      </c>
      <c r="C289">
        <v>261</v>
      </c>
      <c r="D289" s="4">
        <f t="shared" si="8"/>
        <v>268.6181047362289</v>
      </c>
      <c r="E289" s="4">
        <f t="shared" si="9"/>
        <v>58.035519772152774</v>
      </c>
    </row>
    <row r="290" spans="1:5" ht="12.75">
      <c r="A290">
        <v>24</v>
      </c>
      <c r="B290">
        <v>3</v>
      </c>
      <c r="C290">
        <v>333</v>
      </c>
      <c r="D290" s="4">
        <f t="shared" si="8"/>
        <v>324.7109472286392</v>
      </c>
      <c r="E290" s="4">
        <f t="shared" si="9"/>
        <v>68.70839584640393</v>
      </c>
    </row>
    <row r="291" spans="1:5" ht="12.75">
      <c r="A291">
        <v>24</v>
      </c>
      <c r="B291">
        <v>4</v>
      </c>
      <c r="C291">
        <v>390</v>
      </c>
      <c r="D291" s="4">
        <f t="shared" si="8"/>
        <v>392.51709914957075</v>
      </c>
      <c r="E291" s="4">
        <f t="shared" si="9"/>
        <v>6.335788128769813</v>
      </c>
    </row>
    <row r="292" spans="1:5" ht="12.75">
      <c r="A292">
        <v>24</v>
      </c>
      <c r="B292">
        <v>5</v>
      </c>
      <c r="C292">
        <v>457</v>
      </c>
      <c r="D292" s="4">
        <f t="shared" si="8"/>
        <v>474.4825342039011</v>
      </c>
      <c r="E292" s="4">
        <f t="shared" si="9"/>
        <v>305.63900219057126</v>
      </c>
    </row>
    <row r="293" spans="1:5" ht="12.75">
      <c r="A293">
        <v>24</v>
      </c>
      <c r="B293">
        <v>6</v>
      </c>
      <c r="C293">
        <v>553</v>
      </c>
      <c r="D293" s="4">
        <f t="shared" si="8"/>
        <v>573.5639944153562</v>
      </c>
      <c r="E293" s="4">
        <f t="shared" si="9"/>
        <v>422.8778663148012</v>
      </c>
    </row>
    <row r="294" spans="1:5" ht="12.75">
      <c r="A294">
        <v>24</v>
      </c>
      <c r="B294">
        <v>7</v>
      </c>
      <c r="C294">
        <v>691</v>
      </c>
      <c r="D294" s="4">
        <f t="shared" si="8"/>
        <v>693.3356487856026</v>
      </c>
      <c r="E294" s="4">
        <f t="shared" si="9"/>
        <v>5.455255249687102</v>
      </c>
    </row>
    <row r="295" spans="1:5" ht="12.75">
      <c r="A295">
        <v>24</v>
      </c>
      <c r="B295">
        <v>8</v>
      </c>
      <c r="C295">
        <v>810</v>
      </c>
      <c r="D295" s="4">
        <f t="shared" si="8"/>
        <v>838.1180244184488</v>
      </c>
      <c r="E295" s="4">
        <f t="shared" si="9"/>
        <v>790.6232971964853</v>
      </c>
    </row>
    <row r="296" spans="1:5" ht="12.75">
      <c r="A296">
        <v>24</v>
      </c>
      <c r="B296">
        <v>9</v>
      </c>
      <c r="C296">
        <v>1043</v>
      </c>
      <c r="D296" s="4">
        <f t="shared" si="8"/>
        <v>1013.1338610461337</v>
      </c>
      <c r="E296" s="4">
        <f t="shared" si="9"/>
        <v>891.9862560116507</v>
      </c>
    </row>
    <row r="297" spans="1:5" ht="12.75">
      <c r="A297">
        <v>24</v>
      </c>
      <c r="B297">
        <v>10</v>
      </c>
      <c r="C297">
        <v>1289</v>
      </c>
      <c r="D297" s="4">
        <f t="shared" si="8"/>
        <v>1224.696511103517</v>
      </c>
      <c r="E297" s="4">
        <f t="shared" si="9"/>
        <v>4134.938684260116</v>
      </c>
    </row>
    <row r="298" spans="1:5" ht="12.75">
      <c r="A298">
        <v>24</v>
      </c>
      <c r="B298">
        <v>11</v>
      </c>
      <c r="C298">
        <v>1392</v>
      </c>
      <c r="D298" s="4">
        <f t="shared" si="8"/>
        <v>1480.4376815126786</v>
      </c>
      <c r="E298" s="4">
        <f t="shared" si="9"/>
        <v>7821.223511337981</v>
      </c>
    </row>
    <row r="299" ht="12.75">
      <c r="E299" s="5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H226"/>
  <sheetViews>
    <sheetView zoomScale="75" zoomScaleNormal="75" workbookViewId="0" topLeftCell="A1">
      <selection activeCell="H21" sqref="H21"/>
    </sheetView>
  </sheetViews>
  <sheetFormatPr defaultColWidth="9.140625" defaultRowHeight="12.75"/>
  <cols>
    <col min="2" max="2" width="12.57421875" style="0" bestFit="1" customWidth="1"/>
    <col min="5" max="5" width="10.57421875" style="0" bestFit="1" customWidth="1"/>
    <col min="7" max="7" width="10.421875" style="0" customWidth="1"/>
  </cols>
  <sheetData>
    <row r="1" ht="12.75">
      <c r="A1" s="1" t="s">
        <v>13</v>
      </c>
    </row>
    <row r="3" ht="12.75">
      <c r="A3" t="s">
        <v>31</v>
      </c>
    </row>
    <row r="4" ht="12.75">
      <c r="A4" t="s">
        <v>6</v>
      </c>
    </row>
    <row r="5" spans="1:2" ht="12.75">
      <c r="A5" s="2" t="s">
        <v>7</v>
      </c>
      <c r="B5" s="7">
        <v>2003.73922013922</v>
      </c>
    </row>
    <row r="6" spans="1:2" ht="12.75">
      <c r="A6" s="2" t="s">
        <v>8</v>
      </c>
      <c r="B6" s="7">
        <v>0.1500681184881744</v>
      </c>
    </row>
    <row r="7" spans="1:2" ht="12.75">
      <c r="A7" s="2" t="s">
        <v>9</v>
      </c>
      <c r="B7" s="7">
        <v>0.012388260601351961</v>
      </c>
    </row>
    <row r="8" spans="1:2" ht="12.75">
      <c r="A8" s="6" t="s">
        <v>11</v>
      </c>
      <c r="B8" s="4">
        <f>AVERAGE(E11:E226)</f>
        <v>286.96442051875135</v>
      </c>
    </row>
    <row r="9" ht="12.75">
      <c r="A9" s="2"/>
    </row>
    <row r="10" spans="1:8" ht="12.75">
      <c r="A10" s="2" t="s">
        <v>2</v>
      </c>
      <c r="B10" s="2" t="s">
        <v>0</v>
      </c>
      <c r="C10" s="2" t="s">
        <v>3</v>
      </c>
      <c r="D10" s="2" t="s">
        <v>5</v>
      </c>
      <c r="E10" s="2" t="s">
        <v>10</v>
      </c>
      <c r="F10" s="2"/>
      <c r="G10" s="2"/>
      <c r="H10" s="2"/>
    </row>
    <row r="11" spans="1:5" ht="12.75">
      <c r="A11">
        <v>1</v>
      </c>
      <c r="B11">
        <v>4</v>
      </c>
      <c r="C11">
        <v>1116</v>
      </c>
      <c r="D11" s="4">
        <f>a*EXP(-b*B11)*EXP(c_*A11)</f>
        <v>1113.0798711215675</v>
      </c>
      <c r="E11" s="4">
        <f>(C11-D11)^2</f>
        <v>8.527152666655327</v>
      </c>
    </row>
    <row r="12" spans="1:5" ht="12.75">
      <c r="A12">
        <v>1</v>
      </c>
      <c r="B12">
        <v>5</v>
      </c>
      <c r="C12">
        <v>980</v>
      </c>
      <c r="D12" s="4">
        <f aca="true" t="shared" si="0" ref="D12:D75">a*EXP(-b*B12)*EXP(c_*A12)</f>
        <v>957.9714656819464</v>
      </c>
      <c r="E12" s="4">
        <f aca="true" t="shared" si="1" ref="E12:E83">(C12-D12)^2</f>
        <v>485.25632420166653</v>
      </c>
    </row>
    <row r="13" spans="1:5" ht="12.75">
      <c r="A13">
        <v>1</v>
      </c>
      <c r="B13">
        <v>6</v>
      </c>
      <c r="C13">
        <v>803</v>
      </c>
      <c r="D13" s="4">
        <f t="shared" si="0"/>
        <v>824.477517625136</v>
      </c>
      <c r="E13" s="4">
        <f t="shared" si="1"/>
        <v>461.28376333802703</v>
      </c>
    </row>
    <row r="14" spans="1:5" ht="12.75">
      <c r="A14">
        <v>1</v>
      </c>
      <c r="B14">
        <v>7</v>
      </c>
      <c r="C14">
        <v>689</v>
      </c>
      <c r="D14" s="4">
        <f t="shared" si="0"/>
        <v>709.5860382286096</v>
      </c>
      <c r="E14" s="4">
        <f t="shared" si="1"/>
        <v>423.7849699497757</v>
      </c>
    </row>
    <row r="15" spans="1:5" ht="12.75">
      <c r="A15">
        <v>1</v>
      </c>
      <c r="B15">
        <v>8</v>
      </c>
      <c r="C15">
        <v>617</v>
      </c>
      <c r="D15" s="4">
        <f t="shared" si="0"/>
        <v>610.704761361249</v>
      </c>
      <c r="E15" s="4">
        <f t="shared" si="1"/>
        <v>39.63002951882375</v>
      </c>
    </row>
    <row r="16" spans="1:5" ht="12.75">
      <c r="A16">
        <v>1</v>
      </c>
      <c r="B16">
        <v>9</v>
      </c>
      <c r="C16">
        <v>529</v>
      </c>
      <c r="D16" s="4">
        <f t="shared" si="0"/>
        <v>525.6026548666987</v>
      </c>
      <c r="E16" s="4">
        <f t="shared" si="1"/>
        <v>11.541953954766127</v>
      </c>
    </row>
    <row r="17" spans="1:5" ht="12.75">
      <c r="A17">
        <v>1</v>
      </c>
      <c r="B17">
        <v>10</v>
      </c>
      <c r="C17">
        <v>453</v>
      </c>
      <c r="D17" s="4">
        <f t="shared" si="0"/>
        <v>452.3595823735648</v>
      </c>
      <c r="E17" s="4">
        <f t="shared" si="1"/>
        <v>0.4101347362488703</v>
      </c>
    </row>
    <row r="18" spans="1:5" ht="12.75">
      <c r="A18">
        <v>1</v>
      </c>
      <c r="B18">
        <v>11</v>
      </c>
      <c r="C18">
        <v>378</v>
      </c>
      <c r="D18" s="4">
        <f t="shared" si="0"/>
        <v>389.3229797651672</v>
      </c>
      <c r="E18" s="4">
        <f t="shared" si="1"/>
        <v>128.20987076238563</v>
      </c>
    </row>
    <row r="19" spans="1:5" ht="12.75">
      <c r="A19">
        <v>1</v>
      </c>
      <c r="B19">
        <v>12</v>
      </c>
      <c r="C19">
        <v>334</v>
      </c>
      <c r="D19" s="4">
        <f t="shared" si="0"/>
        <v>335.0705688114687</v>
      </c>
      <c r="E19" s="4">
        <f>(C19-D19)^2</f>
        <v>1.146117580089543</v>
      </c>
    </row>
    <row r="20" spans="1:5" ht="12.75">
      <c r="A20">
        <v>2</v>
      </c>
      <c r="B20">
        <v>4</v>
      </c>
      <c r="C20">
        <v>1074</v>
      </c>
      <c r="D20" s="4">
        <f t="shared" si="0"/>
        <v>1126.9547600584654</v>
      </c>
      <c r="E20" s="4">
        <f t="shared" si="1"/>
        <v>2804.2066128496376</v>
      </c>
    </row>
    <row r="21" spans="1:5" ht="12.75">
      <c r="A21">
        <v>2</v>
      </c>
      <c r="B21">
        <v>5</v>
      </c>
      <c r="C21">
        <v>998</v>
      </c>
      <c r="D21" s="4">
        <f t="shared" si="0"/>
        <v>969.9128798031641</v>
      </c>
      <c r="E21" s="4">
        <f t="shared" si="1"/>
        <v>788.8863209515093</v>
      </c>
    </row>
    <row r="22" spans="1:5" ht="12.75">
      <c r="A22">
        <v>2</v>
      </c>
      <c r="B22">
        <v>6</v>
      </c>
      <c r="C22">
        <v>807</v>
      </c>
      <c r="D22" s="4">
        <f t="shared" si="0"/>
        <v>834.7548879062923</v>
      </c>
      <c r="E22" s="4">
        <f t="shared" si="1"/>
        <v>770.3338026908511</v>
      </c>
    </row>
    <row r="23" spans="1:5" ht="12.75">
      <c r="A23">
        <v>2</v>
      </c>
      <c r="B23">
        <v>7</v>
      </c>
      <c r="C23">
        <v>712</v>
      </c>
      <c r="D23" s="4">
        <f t="shared" si="0"/>
        <v>718.4312502632813</v>
      </c>
      <c r="E23" s="4">
        <f t="shared" si="1"/>
        <v>41.36097994895578</v>
      </c>
    </row>
    <row r="24" spans="1:5" ht="12.75">
      <c r="A24">
        <v>2</v>
      </c>
      <c r="B24">
        <v>8</v>
      </c>
      <c r="C24">
        <v>622</v>
      </c>
      <c r="D24" s="4">
        <f t="shared" si="0"/>
        <v>618.3173873344273</v>
      </c>
      <c r="E24" s="4">
        <f t="shared" si="1"/>
        <v>13.561636044636609</v>
      </c>
    </row>
    <row r="25" spans="1:5" ht="12.75">
      <c r="A25">
        <v>2</v>
      </c>
      <c r="B25">
        <v>9</v>
      </c>
      <c r="C25">
        <v>517</v>
      </c>
      <c r="D25" s="4">
        <f t="shared" si="0"/>
        <v>532.1544564493342</v>
      </c>
      <c r="E25" s="4">
        <f t="shared" si="1"/>
        <v>229.65755027476837</v>
      </c>
    </row>
    <row r="26" spans="1:5" ht="12.75">
      <c r="A26">
        <v>2</v>
      </c>
      <c r="B26">
        <v>10</v>
      </c>
      <c r="C26">
        <v>459</v>
      </c>
      <c r="D26" s="4">
        <f t="shared" si="0"/>
        <v>457.9983861358235</v>
      </c>
      <c r="E26" s="4">
        <f t="shared" si="1"/>
        <v>1.0032303329105339</v>
      </c>
    </row>
    <row r="27" spans="1:5" ht="12.75">
      <c r="A27">
        <v>2</v>
      </c>
      <c r="B27">
        <v>11</v>
      </c>
      <c r="C27">
        <v>390</v>
      </c>
      <c r="D27" s="4">
        <f t="shared" si="0"/>
        <v>394.17601254832306</v>
      </c>
      <c r="E27" s="4">
        <f t="shared" si="1"/>
        <v>17.439080803751644</v>
      </c>
    </row>
    <row r="28" spans="1:5" ht="12.75">
      <c r="A28">
        <v>2</v>
      </c>
      <c r="B28">
        <v>12</v>
      </c>
      <c r="C28">
        <v>333</v>
      </c>
      <c r="D28" s="4">
        <f t="shared" si="0"/>
        <v>339.24732831354993</v>
      </c>
      <c r="E28" s="4">
        <f>(C28-D28)^2</f>
        <v>39.0291110572826</v>
      </c>
    </row>
    <row r="29" spans="1:5" ht="12.75">
      <c r="A29">
        <v>3</v>
      </c>
      <c r="B29">
        <v>4</v>
      </c>
      <c r="C29">
        <v>1178</v>
      </c>
      <c r="D29" s="4">
        <f t="shared" si="0"/>
        <v>1141.002603828171</v>
      </c>
      <c r="E29" s="4">
        <f t="shared" si="1"/>
        <v>1368.807323495267</v>
      </c>
    </row>
    <row r="30" spans="1:5" ht="12.75">
      <c r="A30">
        <v>3</v>
      </c>
      <c r="B30">
        <v>5</v>
      </c>
      <c r="C30">
        <v>998</v>
      </c>
      <c r="D30" s="4">
        <f t="shared" si="0"/>
        <v>982.0031473885224</v>
      </c>
      <c r="E30" s="4">
        <f t="shared" si="1"/>
        <v>255.89929347333793</v>
      </c>
    </row>
    <row r="31" spans="1:5" ht="12.75">
      <c r="A31">
        <v>3</v>
      </c>
      <c r="B31">
        <v>6</v>
      </c>
      <c r="C31">
        <v>873</v>
      </c>
      <c r="D31" s="4">
        <f t="shared" si="0"/>
        <v>845.1603688243526</v>
      </c>
      <c r="E31" s="4">
        <f t="shared" si="1"/>
        <v>775.0450639960761</v>
      </c>
    </row>
    <row r="32" spans="1:5" ht="12.75">
      <c r="A32">
        <v>3</v>
      </c>
      <c r="B32">
        <v>7</v>
      </c>
      <c r="C32">
        <v>728</v>
      </c>
      <c r="D32" s="4">
        <f t="shared" si="0"/>
        <v>727.3867206341143</v>
      </c>
      <c r="E32" s="4">
        <f t="shared" si="1"/>
        <v>0.3761115806211171</v>
      </c>
    </row>
    <row r="33" spans="1:5" ht="12.75">
      <c r="A33">
        <v>3</v>
      </c>
      <c r="B33">
        <v>8</v>
      </c>
      <c r="C33">
        <v>640</v>
      </c>
      <c r="D33" s="4">
        <f t="shared" si="0"/>
        <v>626.0249070727671</v>
      </c>
      <c r="E33" s="4">
        <f t="shared" si="1"/>
        <v>195.30322232479602</v>
      </c>
    </row>
    <row r="34" spans="1:5" ht="12.75">
      <c r="A34">
        <v>3</v>
      </c>
      <c r="B34">
        <v>9</v>
      </c>
      <c r="C34">
        <v>528</v>
      </c>
      <c r="D34" s="4">
        <f t="shared" si="0"/>
        <v>538.7879282891133</v>
      </c>
      <c r="E34" s="4">
        <f t="shared" si="1"/>
        <v>116.37939677105153</v>
      </c>
    </row>
    <row r="35" spans="1:5" ht="12.75">
      <c r="A35">
        <v>3</v>
      </c>
      <c r="B35">
        <v>10</v>
      </c>
      <c r="C35">
        <v>457</v>
      </c>
      <c r="D35" s="4">
        <f t="shared" si="0"/>
        <v>463.7074793516679</v>
      </c>
      <c r="E35" s="4">
        <f t="shared" si="1"/>
        <v>44.990279253051604</v>
      </c>
    </row>
    <row r="36" spans="1:5" ht="12.75">
      <c r="A36">
        <v>3</v>
      </c>
      <c r="B36">
        <v>11</v>
      </c>
      <c r="C36">
        <v>403</v>
      </c>
      <c r="D36" s="4">
        <f t="shared" si="0"/>
        <v>399.08953990389944</v>
      </c>
      <c r="E36" s="4">
        <f t="shared" si="1"/>
        <v>15.291698163194836</v>
      </c>
    </row>
    <row r="37" spans="1:5" ht="12.75">
      <c r="A37">
        <v>3</v>
      </c>
      <c r="B37">
        <v>12</v>
      </c>
      <c r="C37">
        <v>342</v>
      </c>
      <c r="D37" s="4">
        <f t="shared" si="0"/>
        <v>343.47615242996034</v>
      </c>
      <c r="E37" s="4">
        <f>(C37-D37)^2</f>
        <v>2.1790259964778063</v>
      </c>
    </row>
    <row r="38" spans="1:5" ht="12.75">
      <c r="A38">
        <v>4</v>
      </c>
      <c r="B38">
        <v>4</v>
      </c>
      <c r="C38">
        <v>1160</v>
      </c>
      <c r="D38" s="4">
        <f t="shared" si="0"/>
        <v>1155.2255583668018</v>
      </c>
      <c r="E38" s="4">
        <f t="shared" si="1"/>
        <v>22.795292908816236</v>
      </c>
    </row>
    <row r="39" spans="1:5" ht="12.75">
      <c r="A39">
        <v>4</v>
      </c>
      <c r="B39">
        <v>5</v>
      </c>
      <c r="C39">
        <v>973</v>
      </c>
      <c r="D39" s="4">
        <f t="shared" si="0"/>
        <v>994.2441239430358</v>
      </c>
      <c r="E39" s="4">
        <f t="shared" si="1"/>
        <v>451.31280210706643</v>
      </c>
    </row>
    <row r="40" spans="1:5" ht="12.75">
      <c r="A40">
        <v>4</v>
      </c>
      <c r="B40">
        <v>6</v>
      </c>
      <c r="C40">
        <v>848</v>
      </c>
      <c r="D40" s="4">
        <f t="shared" si="0"/>
        <v>855.6955573184988</v>
      </c>
      <c r="E40" s="4">
        <f t="shared" si="1"/>
        <v>59.22160244230044</v>
      </c>
    </row>
    <row r="41" spans="1:5" ht="12.75">
      <c r="A41">
        <v>4</v>
      </c>
      <c r="B41">
        <v>7</v>
      </c>
      <c r="C41">
        <v>725</v>
      </c>
      <c r="D41" s="4">
        <f t="shared" si="0"/>
        <v>736.4538237457746</v>
      </c>
      <c r="E41" s="4">
        <f t="shared" si="1"/>
        <v>131.19007839926942</v>
      </c>
    </row>
    <row r="42" spans="1:5" ht="12.75">
      <c r="A42">
        <v>4</v>
      </c>
      <c r="B42">
        <v>8</v>
      </c>
      <c r="C42">
        <v>629</v>
      </c>
      <c r="D42" s="4">
        <f t="shared" si="0"/>
        <v>633.8285034567482</v>
      </c>
      <c r="E42" s="4">
        <f t="shared" si="1"/>
        <v>23.314445631829262</v>
      </c>
    </row>
    <row r="43" spans="1:5" ht="12.75">
      <c r="A43">
        <v>4</v>
      </c>
      <c r="B43">
        <v>9</v>
      </c>
      <c r="C43">
        <v>536</v>
      </c>
      <c r="D43" s="4">
        <f t="shared" si="0"/>
        <v>545.5040884313502</v>
      </c>
      <c r="E43" s="4">
        <f t="shared" si="1"/>
        <v>90.32769691092412</v>
      </c>
    </row>
    <row r="44" spans="1:5" ht="12.75">
      <c r="A44">
        <v>4</v>
      </c>
      <c r="B44">
        <v>10</v>
      </c>
      <c r="C44">
        <v>475</v>
      </c>
      <c r="D44" s="4">
        <f t="shared" si="0"/>
        <v>469.4877382011343</v>
      </c>
      <c r="E44" s="4">
        <f t="shared" si="1"/>
        <v>30.38503013923437</v>
      </c>
    </row>
    <row r="45" spans="1:5" ht="12.75">
      <c r="A45">
        <v>4</v>
      </c>
      <c r="B45">
        <v>11</v>
      </c>
      <c r="C45">
        <v>407</v>
      </c>
      <c r="D45" s="4">
        <f t="shared" si="0"/>
        <v>404.06431591567366</v>
      </c>
      <c r="E45" s="4">
        <f t="shared" si="1"/>
        <v>8.61824104296698</v>
      </c>
    </row>
    <row r="46" spans="1:5" ht="12.75">
      <c r="A46">
        <v>4</v>
      </c>
      <c r="B46">
        <v>12</v>
      </c>
      <c r="C46">
        <v>345</v>
      </c>
      <c r="D46" s="4">
        <f t="shared" si="0"/>
        <v>347.7576901624114</v>
      </c>
      <c r="E46" s="4">
        <f>(C46-D46)^2</f>
        <v>7.604855031860575</v>
      </c>
    </row>
    <row r="47" spans="1:5" ht="12.75">
      <c r="A47">
        <v>5</v>
      </c>
      <c r="B47">
        <v>4</v>
      </c>
      <c r="C47">
        <v>1115</v>
      </c>
      <c r="D47" s="4">
        <f t="shared" si="0"/>
        <v>1169.6258064848946</v>
      </c>
      <c r="E47" s="4">
        <f t="shared" si="1"/>
        <v>2983.978734125154</v>
      </c>
    </row>
    <row r="48" spans="1:5" ht="12.75">
      <c r="A48">
        <v>5</v>
      </c>
      <c r="B48">
        <v>5</v>
      </c>
      <c r="C48">
        <v>1005</v>
      </c>
      <c r="D48" s="4">
        <f t="shared" si="0"/>
        <v>1006.63768810117</v>
      </c>
      <c r="E48" s="4">
        <f t="shared" si="1"/>
        <v>2.682022316713984</v>
      </c>
    </row>
    <row r="49" spans="1:5" ht="12.75">
      <c r="A49">
        <v>5</v>
      </c>
      <c r="B49">
        <v>6</v>
      </c>
      <c r="C49">
        <v>863</v>
      </c>
      <c r="D49" s="4">
        <f t="shared" si="0"/>
        <v>866.3620702342591</v>
      </c>
      <c r="E49" s="4">
        <f t="shared" si="1"/>
        <v>11.30351626009128</v>
      </c>
    </row>
    <row r="50" spans="1:5" ht="12.75">
      <c r="A50">
        <v>5</v>
      </c>
      <c r="B50">
        <v>7</v>
      </c>
      <c r="C50">
        <v>742</v>
      </c>
      <c r="D50" s="4">
        <f t="shared" si="0"/>
        <v>745.6339511353124</v>
      </c>
      <c r="E50" s="4">
        <f t="shared" si="1"/>
        <v>13.205600853838082</v>
      </c>
    </row>
    <row r="51" spans="1:5" ht="12.75">
      <c r="A51">
        <v>5</v>
      </c>
      <c r="B51">
        <v>8</v>
      </c>
      <c r="C51">
        <v>640</v>
      </c>
      <c r="D51" s="4">
        <f t="shared" si="0"/>
        <v>641.7293741118264</v>
      </c>
      <c r="E51" s="4">
        <f t="shared" si="1"/>
        <v>2.9907348186552105</v>
      </c>
    </row>
    <row r="52" spans="1:5" ht="12.75">
      <c r="A52">
        <v>5</v>
      </c>
      <c r="B52">
        <v>9</v>
      </c>
      <c r="C52">
        <v>567</v>
      </c>
      <c r="D52" s="4">
        <f t="shared" si="0"/>
        <v>552.3039676116126</v>
      </c>
      <c r="E52" s="4">
        <f t="shared" si="1"/>
        <v>215.97336796053088</v>
      </c>
    </row>
    <row r="53" spans="1:5" ht="12.75">
      <c r="A53">
        <v>5</v>
      </c>
      <c r="B53">
        <v>10</v>
      </c>
      <c r="C53">
        <v>497</v>
      </c>
      <c r="D53" s="4">
        <f t="shared" si="0"/>
        <v>475.3400497861172</v>
      </c>
      <c r="E53" s="4">
        <f t="shared" si="1"/>
        <v>469.1534432678807</v>
      </c>
    </row>
    <row r="54" spans="1:5" ht="12.75">
      <c r="A54">
        <v>5</v>
      </c>
      <c r="B54">
        <v>11</v>
      </c>
      <c r="C54">
        <v>412</v>
      </c>
      <c r="D54" s="4">
        <f t="shared" si="0"/>
        <v>409.1011040673132</v>
      </c>
      <c r="E54" s="4">
        <f t="shared" si="1"/>
        <v>8.403597628548063</v>
      </c>
    </row>
    <row r="55" spans="1:5" ht="12.75">
      <c r="A55">
        <v>5</v>
      </c>
      <c r="B55">
        <v>12</v>
      </c>
      <c r="C55">
        <v>351</v>
      </c>
      <c r="D55" s="4">
        <f t="shared" si="0"/>
        <v>352.092598602624</v>
      </c>
      <c r="E55" s="4">
        <f>(C55-D55)^2</f>
        <v>1.1937717064558733</v>
      </c>
    </row>
    <row r="56" spans="1:5" ht="12.75">
      <c r="A56">
        <v>6</v>
      </c>
      <c r="B56">
        <v>4</v>
      </c>
      <c r="C56">
        <v>1201</v>
      </c>
      <c r="D56" s="4">
        <f t="shared" si="0"/>
        <v>1184.2055582024022</v>
      </c>
      <c r="E56" s="4">
        <f t="shared" si="1"/>
        <v>282.05327529289855</v>
      </c>
    </row>
    <row r="57" spans="1:5" ht="12.75">
      <c r="A57">
        <v>6</v>
      </c>
      <c r="B57">
        <v>5</v>
      </c>
      <c r="C57">
        <v>1022</v>
      </c>
      <c r="D57" s="4">
        <f t="shared" si="0"/>
        <v>1019.1857419151575</v>
      </c>
      <c r="E57" s="4">
        <f t="shared" si="1"/>
        <v>7.920048568101655</v>
      </c>
    </row>
    <row r="58" spans="1:5" ht="12.75">
      <c r="A58">
        <v>6</v>
      </c>
      <c r="B58">
        <v>6</v>
      </c>
      <c r="C58">
        <v>878</v>
      </c>
      <c r="D58" s="4">
        <f t="shared" si="0"/>
        <v>877.161544571648</v>
      </c>
      <c r="E58" s="4">
        <f t="shared" si="1"/>
        <v>0.7030075053328506</v>
      </c>
    </row>
    <row r="59" spans="1:5" ht="12.75">
      <c r="A59">
        <v>6</v>
      </c>
      <c r="B59">
        <v>7</v>
      </c>
      <c r="C59">
        <v>777</v>
      </c>
      <c r="D59" s="4">
        <f t="shared" si="0"/>
        <v>754.9285116857234</v>
      </c>
      <c r="E59" s="4">
        <f t="shared" si="1"/>
        <v>487.15059640724945</v>
      </c>
    </row>
    <row r="60" spans="1:5" ht="12.75">
      <c r="A60">
        <v>6</v>
      </c>
      <c r="B60">
        <v>8</v>
      </c>
      <c r="C60">
        <v>646</v>
      </c>
      <c r="D60" s="4">
        <f t="shared" si="0"/>
        <v>649.7287315922333</v>
      </c>
      <c r="E60" s="4">
        <f t="shared" si="1"/>
        <v>13.903439286918802</v>
      </c>
    </row>
    <row r="61" spans="1:5" ht="12.75">
      <c r="A61">
        <v>6</v>
      </c>
      <c r="B61">
        <v>9</v>
      </c>
      <c r="C61">
        <v>566</v>
      </c>
      <c r="D61" s="4">
        <f t="shared" si="0"/>
        <v>559.18860941391</v>
      </c>
      <c r="E61" s="4">
        <f t="shared" si="1"/>
        <v>46.39504171627623</v>
      </c>
    </row>
    <row r="62" spans="1:5" ht="12.75">
      <c r="A62">
        <v>6</v>
      </c>
      <c r="B62">
        <v>10</v>
      </c>
      <c r="C62">
        <v>477</v>
      </c>
      <c r="D62" s="4">
        <f t="shared" si="0"/>
        <v>481.26531226651446</v>
      </c>
      <c r="E62" s="4">
        <f t="shared" si="1"/>
        <v>18.19288873087869</v>
      </c>
    </row>
    <row r="63" spans="1:5" ht="12.75">
      <c r="A63">
        <v>6</v>
      </c>
      <c r="B63">
        <v>11</v>
      </c>
      <c r="C63">
        <v>412</v>
      </c>
      <c r="D63" s="4">
        <f t="shared" si="0"/>
        <v>414.2006773595486</v>
      </c>
      <c r="E63" s="4">
        <f t="shared" si="1"/>
        <v>4.842980840829765</v>
      </c>
    </row>
    <row r="64" spans="1:5" ht="12.75">
      <c r="A64">
        <v>6</v>
      </c>
      <c r="B64">
        <v>12</v>
      </c>
      <c r="C64">
        <v>361</v>
      </c>
      <c r="D64" s="4">
        <f t="shared" si="0"/>
        <v>356.481543033173</v>
      </c>
      <c r="E64" s="4">
        <f>(C64-D64)^2</f>
        <v>20.41645336106735</v>
      </c>
    </row>
    <row r="65" spans="1:5" ht="12.75">
      <c r="A65">
        <v>7</v>
      </c>
      <c r="B65">
        <v>4</v>
      </c>
      <c r="C65">
        <v>1248</v>
      </c>
      <c r="D65" s="4">
        <f t="shared" si="0"/>
        <v>1198.9670510878673</v>
      </c>
      <c r="E65" s="4">
        <f t="shared" si="1"/>
        <v>2404.230079019818</v>
      </c>
    </row>
    <row r="66" spans="1:5" ht="12.75">
      <c r="A66">
        <v>7</v>
      </c>
      <c r="B66">
        <v>5</v>
      </c>
      <c r="C66">
        <v>1040</v>
      </c>
      <c r="D66" s="4">
        <f t="shared" si="0"/>
        <v>1031.890211146906</v>
      </c>
      <c r="E66" s="4">
        <f t="shared" si="1"/>
        <v>65.76867524176704</v>
      </c>
    </row>
    <row r="67" spans="1:5" ht="12.75">
      <c r="A67">
        <v>7</v>
      </c>
      <c r="B67">
        <v>6</v>
      </c>
      <c r="C67">
        <v>897</v>
      </c>
      <c r="D67" s="4">
        <f t="shared" si="0"/>
        <v>888.0956377363965</v>
      </c>
      <c r="E67" s="4">
        <f t="shared" si="1"/>
        <v>79.2876673214861</v>
      </c>
    </row>
    <row r="68" spans="1:5" ht="12.75">
      <c r="A68">
        <v>7</v>
      </c>
      <c r="B68">
        <v>7</v>
      </c>
      <c r="C68">
        <v>755</v>
      </c>
      <c r="D68" s="4">
        <f t="shared" si="0"/>
        <v>764.3389318421696</v>
      </c>
      <c r="E68" s="4">
        <f t="shared" si="1"/>
        <v>87.21564795268903</v>
      </c>
    </row>
    <row r="69" spans="1:5" ht="12.75">
      <c r="A69">
        <v>7</v>
      </c>
      <c r="B69">
        <v>8</v>
      </c>
      <c r="C69">
        <v>660</v>
      </c>
      <c r="D69" s="4">
        <f t="shared" si="0"/>
        <v>657.8278035670685</v>
      </c>
      <c r="E69" s="4">
        <f t="shared" si="1"/>
        <v>4.718437343240394</v>
      </c>
    </row>
    <row r="70" spans="1:5" ht="12.75">
      <c r="A70">
        <v>7</v>
      </c>
      <c r="B70">
        <v>9</v>
      </c>
      <c r="C70">
        <v>570</v>
      </c>
      <c r="D70" s="4">
        <f t="shared" si="0"/>
        <v>566.1590704308526</v>
      </c>
      <c r="E70" s="4">
        <f t="shared" si="1"/>
        <v>14.752739955150984</v>
      </c>
    </row>
    <row r="71" spans="1:5" ht="12.75">
      <c r="A71">
        <v>7</v>
      </c>
      <c r="B71">
        <v>10</v>
      </c>
      <c r="C71">
        <v>469</v>
      </c>
      <c r="D71" s="4">
        <f t="shared" si="0"/>
        <v>487.2644349980674</v>
      </c>
      <c r="E71" s="4">
        <f t="shared" si="1"/>
        <v>333.5895857986283</v>
      </c>
    </row>
    <row r="72" spans="1:5" ht="12.75">
      <c r="A72">
        <v>7</v>
      </c>
      <c r="B72">
        <v>11</v>
      </c>
      <c r="C72">
        <v>421</v>
      </c>
      <c r="D72" s="4">
        <f t="shared" si="0"/>
        <v>419.3638184288061</v>
      </c>
      <c r="E72" s="4">
        <f t="shared" si="1"/>
        <v>2.6770901339145445</v>
      </c>
    </row>
    <row r="73" spans="1:5" ht="12.75">
      <c r="A73">
        <v>7</v>
      </c>
      <c r="B73">
        <v>12</v>
      </c>
      <c r="C73">
        <v>356</v>
      </c>
      <c r="D73" s="4">
        <f t="shared" si="0"/>
        <v>360.92519702958873</v>
      </c>
      <c r="E73" s="4">
        <f>(C73-D73)^2</f>
        <v>24.257565780269655</v>
      </c>
    </row>
    <row r="74" spans="1:5" ht="12.75">
      <c r="A74">
        <v>8</v>
      </c>
      <c r="B74">
        <v>4</v>
      </c>
      <c r="C74">
        <v>1241</v>
      </c>
      <c r="D74" s="4">
        <f t="shared" si="0"/>
        <v>1213.9125506018256</v>
      </c>
      <c r="E74" s="4">
        <f t="shared" si="1"/>
        <v>733.7299148986579</v>
      </c>
    </row>
    <row r="75" spans="1:5" ht="12.75">
      <c r="A75">
        <v>8</v>
      </c>
      <c r="B75">
        <v>5</v>
      </c>
      <c r="C75">
        <v>1031</v>
      </c>
      <c r="D75" s="4">
        <f t="shared" si="0"/>
        <v>1044.7530455635494</v>
      </c>
      <c r="E75" s="4">
        <f t="shared" si="1"/>
        <v>189.14626227306718</v>
      </c>
    </row>
    <row r="76" spans="1:5" ht="12.75">
      <c r="A76">
        <v>8</v>
      </c>
      <c r="B76">
        <v>6</v>
      </c>
      <c r="C76">
        <v>893</v>
      </c>
      <c r="D76" s="4">
        <f aca="true" t="shared" si="2" ref="D76:D139">a*EXP(-b*B76)*EXP(c_*A76)</f>
        <v>899.1660277943173</v>
      </c>
      <c r="E76" s="4">
        <f t="shared" si="1"/>
        <v>38.019898760293486</v>
      </c>
    </row>
    <row r="77" spans="1:5" ht="12.75">
      <c r="A77">
        <v>8</v>
      </c>
      <c r="B77">
        <v>7</v>
      </c>
      <c r="C77">
        <v>755</v>
      </c>
      <c r="D77" s="4">
        <f t="shared" si="2"/>
        <v>773.8666558308995</v>
      </c>
      <c r="E77" s="4">
        <f t="shared" si="1"/>
        <v>355.95070224161424</v>
      </c>
    </row>
    <row r="78" spans="1:5" ht="12.75">
      <c r="A78">
        <v>8</v>
      </c>
      <c r="B78">
        <v>8</v>
      </c>
      <c r="C78">
        <v>668</v>
      </c>
      <c r="D78" s="4">
        <f t="shared" si="2"/>
        <v>666.027833008711</v>
      </c>
      <c r="E78" s="4">
        <f t="shared" si="1"/>
        <v>3.8894426415298535</v>
      </c>
    </row>
    <row r="79" spans="1:5" ht="12.75">
      <c r="A79">
        <v>8</v>
      </c>
      <c r="B79">
        <v>9</v>
      </c>
      <c r="C79">
        <v>571</v>
      </c>
      <c r="D79" s="4">
        <f t="shared" si="2"/>
        <v>573.2164204258086</v>
      </c>
      <c r="E79" s="4">
        <f t="shared" si="1"/>
        <v>4.912519503941419</v>
      </c>
    </row>
    <row r="80" spans="1:5" ht="12.75">
      <c r="A80">
        <v>8</v>
      </c>
      <c r="B80">
        <v>10</v>
      </c>
      <c r="C80">
        <v>486</v>
      </c>
      <c r="D80" s="4">
        <f t="shared" si="2"/>
        <v>493.33833867192163</v>
      </c>
      <c r="E80" s="4">
        <f t="shared" si="1"/>
        <v>53.85121446382056</v>
      </c>
    </row>
    <row r="81" spans="1:5" ht="12.75">
      <c r="A81">
        <v>8</v>
      </c>
      <c r="B81">
        <v>11</v>
      </c>
      <c r="C81">
        <v>424</v>
      </c>
      <c r="D81" s="4">
        <f t="shared" si="2"/>
        <v>424.5913196673202</v>
      </c>
      <c r="E81" s="4">
        <f t="shared" si="1"/>
        <v>0.349658948959663</v>
      </c>
    </row>
    <row r="82" spans="1:5" ht="12.75">
      <c r="A82">
        <v>8</v>
      </c>
      <c r="B82">
        <v>12</v>
      </c>
      <c r="C82">
        <v>380</v>
      </c>
      <c r="D82" s="4">
        <f t="shared" si="2"/>
        <v>365.42424256373135</v>
      </c>
      <c r="E82" s="4">
        <f>(C82-D82)^2</f>
        <v>212.45270484094073</v>
      </c>
    </row>
    <row r="83" spans="1:5" ht="12.75">
      <c r="A83">
        <v>9</v>
      </c>
      <c r="B83">
        <v>4</v>
      </c>
      <c r="C83">
        <v>1222</v>
      </c>
      <c r="D83" s="4">
        <f t="shared" si="2"/>
        <v>1229.044350444487</v>
      </c>
      <c r="E83" s="4">
        <f t="shared" si="1"/>
        <v>49.622873184744314</v>
      </c>
    </row>
    <row r="84" spans="1:5" ht="12.75">
      <c r="A84">
        <v>9</v>
      </c>
      <c r="B84">
        <v>5</v>
      </c>
      <c r="C84">
        <v>1051</v>
      </c>
      <c r="D84" s="4">
        <f t="shared" si="2"/>
        <v>1057.7762192366786</v>
      </c>
      <c r="E84" s="4">
        <f aca="true" t="shared" si="3" ref="E84:E155">(C84-D84)^2</f>
        <v>45.917147143532716</v>
      </c>
    </row>
    <row r="85" spans="1:5" ht="12.75">
      <c r="A85">
        <v>9</v>
      </c>
      <c r="B85">
        <v>6</v>
      </c>
      <c r="C85">
        <v>897</v>
      </c>
      <c r="D85" s="4">
        <f t="shared" si="2"/>
        <v>910.3744137288387</v>
      </c>
      <c r="E85" s="4">
        <f t="shared" si="3"/>
        <v>178.8749425901492</v>
      </c>
    </row>
    <row r="86" spans="1:5" ht="12.75">
      <c r="A86">
        <v>9</v>
      </c>
      <c r="B86">
        <v>7</v>
      </c>
      <c r="C86">
        <v>785</v>
      </c>
      <c r="D86" s="4">
        <f t="shared" si="2"/>
        <v>783.5131458808931</v>
      </c>
      <c r="E86" s="4">
        <f t="shared" si="3"/>
        <v>2.2107351715050116</v>
      </c>
    </row>
    <row r="87" spans="1:5" ht="12.75">
      <c r="A87">
        <v>9</v>
      </c>
      <c r="B87">
        <v>8</v>
      </c>
      <c r="C87">
        <v>672</v>
      </c>
      <c r="D87" s="4">
        <f t="shared" si="2"/>
        <v>674.33007838358</v>
      </c>
      <c r="E87" s="4">
        <f t="shared" si="3"/>
        <v>5.4292652736269265</v>
      </c>
    </row>
    <row r="88" spans="1:5" ht="12.75">
      <c r="A88">
        <v>9</v>
      </c>
      <c r="B88">
        <v>9</v>
      </c>
      <c r="C88">
        <v>567</v>
      </c>
      <c r="D88" s="4">
        <f t="shared" si="2"/>
        <v>580.3617424970813</v>
      </c>
      <c r="E88" s="4">
        <f t="shared" si="3"/>
        <v>178.53616255830866</v>
      </c>
    </row>
    <row r="89" spans="1:5" ht="12.75">
      <c r="A89">
        <v>9</v>
      </c>
      <c r="B89">
        <v>10</v>
      </c>
      <c r="C89">
        <v>490</v>
      </c>
      <c r="D89" s="4">
        <f t="shared" si="2"/>
        <v>499.48795545592606</v>
      </c>
      <c r="E89" s="4">
        <f t="shared" si="3"/>
        <v>90.02129873363701</v>
      </c>
    </row>
    <row r="90" spans="1:5" ht="12.75">
      <c r="A90">
        <v>9</v>
      </c>
      <c r="B90">
        <v>11</v>
      </c>
      <c r="C90">
        <v>437</v>
      </c>
      <c r="D90" s="4">
        <f t="shared" si="2"/>
        <v>429.88398334474255</v>
      </c>
      <c r="E90" s="4">
        <f t="shared" si="3"/>
        <v>50.63769303790148</v>
      </c>
    </row>
    <row r="91" spans="1:5" ht="12.75">
      <c r="A91">
        <v>9</v>
      </c>
      <c r="B91">
        <v>12</v>
      </c>
      <c r="C91">
        <v>366</v>
      </c>
      <c r="D91" s="4">
        <f t="shared" si="2"/>
        <v>369.97937010845374</v>
      </c>
      <c r="E91" s="4">
        <f>(C91-D91)^2</f>
        <v>15.8353864600551</v>
      </c>
    </row>
    <row r="92" spans="1:5" ht="12.75">
      <c r="A92">
        <v>10</v>
      </c>
      <c r="B92">
        <v>4</v>
      </c>
      <c r="C92">
        <v>1253</v>
      </c>
      <c r="D92" s="4">
        <f t="shared" si="2"/>
        <v>1244.3647729077522</v>
      </c>
      <c r="E92" s="4">
        <f t="shared" si="3"/>
        <v>74.5671469346897</v>
      </c>
    </row>
    <row r="93" spans="1:5" ht="12.75">
      <c r="A93">
        <v>10</v>
      </c>
      <c r="B93">
        <v>5</v>
      </c>
      <c r="C93">
        <v>1092</v>
      </c>
      <c r="D93" s="4">
        <f t="shared" si="2"/>
        <v>1070.961730845304</v>
      </c>
      <c r="E93" s="4">
        <f t="shared" si="3"/>
        <v>442.6087690254366</v>
      </c>
    </row>
    <row r="94" spans="1:5" ht="12.75">
      <c r="A94">
        <v>10</v>
      </c>
      <c r="B94">
        <v>6</v>
      </c>
      <c r="C94">
        <v>934</v>
      </c>
      <c r="D94" s="4">
        <f t="shared" si="2"/>
        <v>921.7225157017489</v>
      </c>
      <c r="E94" s="4">
        <f t="shared" si="3"/>
        <v>150.7366206938029</v>
      </c>
    </row>
    <row r="95" spans="1:5" ht="12.75">
      <c r="A95">
        <v>10</v>
      </c>
      <c r="B95">
        <v>7</v>
      </c>
      <c r="C95">
        <v>800</v>
      </c>
      <c r="D95" s="4">
        <f t="shared" si="2"/>
        <v>793.2798824482725</v>
      </c>
      <c r="E95" s="4">
        <f t="shared" si="3"/>
        <v>45.15997990903636</v>
      </c>
    </row>
    <row r="96" spans="1:5" ht="12.75">
      <c r="A96">
        <v>10</v>
      </c>
      <c r="B96">
        <v>8</v>
      </c>
      <c r="C96">
        <v>664</v>
      </c>
      <c r="D96" s="4">
        <f t="shared" si="2"/>
        <v>682.7358138452718</v>
      </c>
      <c r="E96" s="4">
        <f t="shared" si="3"/>
        <v>351.0307204446771</v>
      </c>
    </row>
    <row r="97" spans="1:5" ht="12.75">
      <c r="A97">
        <v>10</v>
      </c>
      <c r="B97">
        <v>9</v>
      </c>
      <c r="C97">
        <v>595</v>
      </c>
      <c r="D97" s="4">
        <f t="shared" si="2"/>
        <v>587.5961332441332</v>
      </c>
      <c r="E97" s="4">
        <f t="shared" si="3"/>
        <v>54.81724293863001</v>
      </c>
    </row>
    <row r="98" spans="1:5" ht="12.75">
      <c r="A98">
        <v>10</v>
      </c>
      <c r="B98">
        <v>10</v>
      </c>
      <c r="C98">
        <v>502</v>
      </c>
      <c r="D98" s="4">
        <f t="shared" si="2"/>
        <v>505.7142291376934</v>
      </c>
      <c r="E98" s="4">
        <f t="shared" si="3"/>
        <v>13.795498087290614</v>
      </c>
    </row>
    <row r="99" spans="1:5" ht="12.75">
      <c r="A99">
        <v>10</v>
      </c>
      <c r="B99">
        <v>11</v>
      </c>
      <c r="C99">
        <v>423</v>
      </c>
      <c r="D99" s="4">
        <f t="shared" si="2"/>
        <v>435.24262173126687</v>
      </c>
      <c r="E99" s="4">
        <f t="shared" si="3"/>
        <v>149.8817868548877</v>
      </c>
    </row>
    <row r="100" spans="1:5" ht="12.75">
      <c r="A100">
        <v>10</v>
      </c>
      <c r="B100">
        <v>12</v>
      </c>
      <c r="C100">
        <v>370</v>
      </c>
      <c r="D100" s="4">
        <f t="shared" si="2"/>
        <v>374.59127874356875</v>
      </c>
      <c r="E100" s="4">
        <f>(C100-D100)^2</f>
        <v>21.079840501146244</v>
      </c>
    </row>
    <row r="101" spans="1:5" ht="12.75">
      <c r="A101">
        <v>11</v>
      </c>
      <c r="B101">
        <v>4</v>
      </c>
      <c r="C101">
        <v>1258</v>
      </c>
      <c r="D101" s="4">
        <f t="shared" si="2"/>
        <v>1259.8761692316175</v>
      </c>
      <c r="E101" s="4">
        <f t="shared" si="3"/>
        <v>3.5200109856681845</v>
      </c>
    </row>
    <row r="102" spans="1:5" ht="12.75">
      <c r="A102">
        <v>11</v>
      </c>
      <c r="B102">
        <v>5</v>
      </c>
      <c r="C102">
        <v>1109</v>
      </c>
      <c r="D102" s="4">
        <f t="shared" si="2"/>
        <v>1084.3116039825964</v>
      </c>
      <c r="E102" s="4">
        <f t="shared" si="3"/>
        <v>609.5168979121523</v>
      </c>
    </row>
    <row r="103" spans="1:5" ht="12.75">
      <c r="A103">
        <v>11</v>
      </c>
      <c r="B103">
        <v>6</v>
      </c>
      <c r="C103">
        <v>976</v>
      </c>
      <c r="D103" s="4">
        <f t="shared" si="2"/>
        <v>933.2120753171911</v>
      </c>
      <c r="E103" s="4">
        <f t="shared" si="3"/>
        <v>1830.806498661729</v>
      </c>
    </row>
    <row r="104" spans="1:5" ht="12.75">
      <c r="A104">
        <v>11</v>
      </c>
      <c r="B104">
        <v>7</v>
      </c>
      <c r="C104">
        <v>815</v>
      </c>
      <c r="D104" s="4">
        <f t="shared" si="2"/>
        <v>803.1683644435085</v>
      </c>
      <c r="E104" s="4">
        <f t="shared" si="3"/>
        <v>139.98759994163407</v>
      </c>
    </row>
    <row r="105" spans="1:5" ht="12.75">
      <c r="A105">
        <v>11</v>
      </c>
      <c r="B105">
        <v>8</v>
      </c>
      <c r="C105">
        <v>692</v>
      </c>
      <c r="D105" s="4">
        <f t="shared" si="2"/>
        <v>691.2463294301064</v>
      </c>
      <c r="E105" s="4">
        <f t="shared" si="3"/>
        <v>0.5680193279238086</v>
      </c>
    </row>
    <row r="106" spans="1:5" ht="12.75">
      <c r="A106">
        <v>11</v>
      </c>
      <c r="B106">
        <v>9</v>
      </c>
      <c r="C106">
        <v>589</v>
      </c>
      <c r="D106" s="4">
        <f t="shared" si="2"/>
        <v>594.9207029358823</v>
      </c>
      <c r="E106" s="4">
        <f t="shared" si="3"/>
        <v>35.054723254965666</v>
      </c>
    </row>
    <row r="107" spans="1:5" ht="12.75">
      <c r="A107">
        <v>11</v>
      </c>
      <c r="B107">
        <v>10</v>
      </c>
      <c r="C107">
        <v>505</v>
      </c>
      <c r="D107" s="4">
        <f t="shared" si="2"/>
        <v>512.0181152694445</v>
      </c>
      <c r="E107" s="4">
        <f t="shared" si="3"/>
        <v>49.25394193520975</v>
      </c>
    </row>
    <row r="108" spans="1:5" ht="12.75">
      <c r="A108">
        <v>11</v>
      </c>
      <c r="B108">
        <v>11</v>
      </c>
      <c r="C108">
        <v>457</v>
      </c>
      <c r="D108" s="4">
        <f t="shared" si="2"/>
        <v>440.6680572222893</v>
      </c>
      <c r="E108" s="4">
        <f t="shared" si="3"/>
        <v>266.73235489441697</v>
      </c>
    </row>
    <row r="109" spans="1:5" ht="12.75">
      <c r="A109">
        <v>11</v>
      </c>
      <c r="B109">
        <v>12</v>
      </c>
      <c r="C109">
        <v>380</v>
      </c>
      <c r="D109" s="4">
        <f t="shared" si="2"/>
        <v>379.26067626313807</v>
      </c>
      <c r="E109" s="4">
        <f>(C109-D109)^2</f>
        <v>0.5465995878874941</v>
      </c>
    </row>
    <row r="110" spans="1:5" ht="12.75">
      <c r="A110">
        <v>12</v>
      </c>
      <c r="B110">
        <v>4</v>
      </c>
      <c r="C110">
        <v>1230</v>
      </c>
      <c r="D110" s="4">
        <f t="shared" si="2"/>
        <v>1275.580919965021</v>
      </c>
      <c r="E110" s="4">
        <f t="shared" si="3"/>
        <v>2077.6202648576445</v>
      </c>
    </row>
    <row r="111" spans="1:5" ht="12.75">
      <c r="A111">
        <v>12</v>
      </c>
      <c r="B111">
        <v>5</v>
      </c>
      <c r="C111">
        <v>1082</v>
      </c>
      <c r="D111" s="4">
        <f t="shared" si="2"/>
        <v>1097.827887466448</v>
      </c>
      <c r="E111" s="4">
        <f t="shared" si="3"/>
        <v>250.52202165053913</v>
      </c>
    </row>
    <row r="112" spans="1:5" ht="12.75">
      <c r="A112">
        <v>12</v>
      </c>
      <c r="B112">
        <v>6</v>
      </c>
      <c r="C112">
        <v>949</v>
      </c>
      <c r="D112" s="4">
        <f t="shared" si="2"/>
        <v>944.8448558889493</v>
      </c>
      <c r="E112" s="4">
        <f t="shared" si="3"/>
        <v>17.26522258359957</v>
      </c>
    </row>
    <row r="113" spans="1:5" ht="12.75">
      <c r="A113">
        <v>12</v>
      </c>
      <c r="B113">
        <v>7</v>
      </c>
      <c r="C113">
        <v>803</v>
      </c>
      <c r="D113" s="4">
        <f t="shared" si="2"/>
        <v>813.1801094614602</v>
      </c>
      <c r="E113" s="4">
        <f t="shared" si="3"/>
        <v>103.63462864731217</v>
      </c>
    </row>
    <row r="114" spans="1:5" ht="12.75">
      <c r="A114">
        <v>12</v>
      </c>
      <c r="B114">
        <v>8</v>
      </c>
      <c r="C114">
        <v>681</v>
      </c>
      <c r="D114" s="4">
        <f t="shared" si="2"/>
        <v>699.8629312551102</v>
      </c>
      <c r="E114" s="4">
        <f t="shared" si="3"/>
        <v>355.8101755350132</v>
      </c>
    </row>
    <row r="115" spans="1:5" ht="12.75">
      <c r="A115">
        <v>12</v>
      </c>
      <c r="B115">
        <v>9</v>
      </c>
      <c r="C115">
        <v>625</v>
      </c>
      <c r="D115" s="4">
        <f t="shared" si="2"/>
        <v>602.3365756810963</v>
      </c>
      <c r="E115" s="4">
        <f t="shared" si="3"/>
        <v>513.630801858676</v>
      </c>
    </row>
    <row r="116" spans="1:5" ht="12.75">
      <c r="A116">
        <v>12</v>
      </c>
      <c r="B116">
        <v>10</v>
      </c>
      <c r="C116">
        <v>513</v>
      </c>
      <c r="D116" s="4">
        <f t="shared" si="2"/>
        <v>518.4005813146574</v>
      </c>
      <c r="E116" s="4">
        <f t="shared" si="3"/>
        <v>29.16627853622682</v>
      </c>
    </row>
    <row r="117" spans="1:5" ht="12.75">
      <c r="A117">
        <v>12</v>
      </c>
      <c r="B117">
        <v>11</v>
      </c>
      <c r="C117">
        <v>446</v>
      </c>
      <c r="D117" s="4">
        <f t="shared" si="2"/>
        <v>446.1611224646218</v>
      </c>
      <c r="E117" s="4">
        <f t="shared" si="3"/>
        <v>0.025960448605811606</v>
      </c>
    </row>
    <row r="118" spans="1:5" ht="12.75">
      <c r="A118">
        <v>12</v>
      </c>
      <c r="B118">
        <v>12</v>
      </c>
      <c r="C118">
        <v>387</v>
      </c>
      <c r="D118" s="4">
        <f t="shared" si="2"/>
        <v>383.98827928409787</v>
      </c>
      <c r="E118" s="4">
        <f>(C118-D118)^2</f>
        <v>9.070461670594034</v>
      </c>
    </row>
    <row r="119" spans="1:5" ht="12.75">
      <c r="A119">
        <v>13</v>
      </c>
      <c r="B119">
        <v>4</v>
      </c>
      <c r="C119">
        <v>1292</v>
      </c>
      <c r="D119" s="4">
        <f t="shared" si="2"/>
        <v>1291.481435331189</v>
      </c>
      <c r="E119" s="4">
        <f t="shared" si="3"/>
        <v>0.26890931573905746</v>
      </c>
    </row>
    <row r="120" spans="1:5" ht="12.75">
      <c r="A120">
        <v>13</v>
      </c>
      <c r="B120">
        <v>5</v>
      </c>
      <c r="C120">
        <v>1181</v>
      </c>
      <c r="D120" s="4">
        <f t="shared" si="2"/>
        <v>1111.5126556539078</v>
      </c>
      <c r="E120" s="4">
        <f t="shared" si="3"/>
        <v>4828.49102427239</v>
      </c>
    </row>
    <row r="121" spans="1:5" ht="12.75">
      <c r="A121">
        <v>13</v>
      </c>
      <c r="B121">
        <v>6</v>
      </c>
      <c r="C121">
        <v>918</v>
      </c>
      <c r="D121" s="4">
        <f t="shared" si="2"/>
        <v>956.6226427110656</v>
      </c>
      <c r="E121" s="4">
        <f t="shared" si="3"/>
        <v>1491.7085299866305</v>
      </c>
    </row>
    <row r="122" spans="1:5" ht="12.75">
      <c r="A122">
        <v>13</v>
      </c>
      <c r="B122">
        <v>7</v>
      </c>
      <c r="C122">
        <v>823</v>
      </c>
      <c r="D122" s="4">
        <f t="shared" si="2"/>
        <v>823.3166540142815</v>
      </c>
      <c r="E122" s="4">
        <f t="shared" si="3"/>
        <v>0.10026976476061328</v>
      </c>
    </row>
    <row r="123" spans="1:5" ht="12.75">
      <c r="A123">
        <v>13</v>
      </c>
      <c r="B123">
        <v>8</v>
      </c>
      <c r="C123">
        <v>728</v>
      </c>
      <c r="D123" s="4">
        <f t="shared" si="2"/>
        <v>708.5869417184671</v>
      </c>
      <c r="E123" s="4">
        <f t="shared" si="3"/>
        <v>376.86683184219413</v>
      </c>
    </row>
    <row r="124" spans="1:5" ht="12.75">
      <c r="A124">
        <v>13</v>
      </c>
      <c r="B124">
        <v>9</v>
      </c>
      <c r="C124">
        <v>604</v>
      </c>
      <c r="D124" s="4">
        <f t="shared" si="2"/>
        <v>609.84488960091</v>
      </c>
      <c r="E124" s="4">
        <f t="shared" si="3"/>
        <v>34.162734446826455</v>
      </c>
    </row>
    <row r="125" spans="1:5" ht="12.75">
      <c r="A125">
        <v>13</v>
      </c>
      <c r="B125">
        <v>10</v>
      </c>
      <c r="C125">
        <v>527</v>
      </c>
      <c r="D125" s="4">
        <f t="shared" si="2"/>
        <v>524.8626067965454</v>
      </c>
      <c r="E125" s="4">
        <f t="shared" si="3"/>
        <v>4.568449706174009</v>
      </c>
    </row>
    <row r="126" spans="1:5" ht="12.75">
      <c r="A126">
        <v>13</v>
      </c>
      <c r="B126">
        <v>11</v>
      </c>
      <c r="C126">
        <v>455</v>
      </c>
      <c r="D126" s="4">
        <f t="shared" si="2"/>
        <v>451.72266048427963</v>
      </c>
      <c r="E126" s="4">
        <f t="shared" si="3"/>
        <v>10.740954301302235</v>
      </c>
    </row>
    <row r="127" spans="1:5" ht="12.75">
      <c r="A127">
        <v>13</v>
      </c>
      <c r="B127">
        <v>12</v>
      </c>
      <c r="C127">
        <v>386</v>
      </c>
      <c r="D127" s="4">
        <f t="shared" si="2"/>
        <v>388.7748133562386</v>
      </c>
      <c r="E127" s="4">
        <f>(C127-D127)^2</f>
        <v>7.69958916196018</v>
      </c>
    </row>
    <row r="128" spans="1:5" ht="12.75">
      <c r="A128">
        <v>14</v>
      </c>
      <c r="B128">
        <v>4</v>
      </c>
      <c r="C128">
        <v>1268</v>
      </c>
      <c r="D128" s="4">
        <f t="shared" si="2"/>
        <v>1307.5801555975343</v>
      </c>
      <c r="E128" s="4">
        <f t="shared" si="3"/>
        <v>1566.5887171250224</v>
      </c>
    </row>
    <row r="129" spans="1:5" ht="12.75">
      <c r="A129">
        <v>14</v>
      </c>
      <c r="B129">
        <v>5</v>
      </c>
      <c r="C129">
        <v>1137</v>
      </c>
      <c r="D129" s="4">
        <f t="shared" si="2"/>
        <v>1125.3680087595342</v>
      </c>
      <c r="E129" s="4">
        <f t="shared" si="3"/>
        <v>135.30322021827362</v>
      </c>
    </row>
    <row r="130" spans="1:5" ht="12.75">
      <c r="A130">
        <v>14</v>
      </c>
      <c r="B130">
        <v>6</v>
      </c>
      <c r="C130">
        <v>978</v>
      </c>
      <c r="D130" s="4">
        <f t="shared" si="2"/>
        <v>968.5472433318312</v>
      </c>
      <c r="E130" s="4">
        <f t="shared" si="3"/>
        <v>89.3546086276103</v>
      </c>
    </row>
    <row r="131" spans="1:5" ht="12.75">
      <c r="A131">
        <v>14</v>
      </c>
      <c r="B131">
        <v>7</v>
      </c>
      <c r="C131">
        <v>842</v>
      </c>
      <c r="D131" s="4">
        <f t="shared" si="2"/>
        <v>833.579553767231</v>
      </c>
      <c r="E131" s="4">
        <f t="shared" si="3"/>
        <v>70.90391475895356</v>
      </c>
    </row>
    <row r="132" spans="1:5" ht="12.75">
      <c r="A132">
        <v>14</v>
      </c>
      <c r="B132">
        <v>8</v>
      </c>
      <c r="C132">
        <v>703</v>
      </c>
      <c r="D132" s="4">
        <f t="shared" si="2"/>
        <v>717.4196997024682</v>
      </c>
      <c r="E132" s="4">
        <f t="shared" si="3"/>
        <v>207.9277395093605</v>
      </c>
    </row>
    <row r="133" spans="1:5" ht="12.75">
      <c r="A133">
        <v>14</v>
      </c>
      <c r="B133">
        <v>9</v>
      </c>
      <c r="C133">
        <v>625</v>
      </c>
      <c r="D133" s="4">
        <f t="shared" si="2"/>
        <v>617.446797003495</v>
      </c>
      <c r="E133" s="4">
        <f t="shared" si="3"/>
        <v>57.05087550641179</v>
      </c>
    </row>
    <row r="134" spans="1:5" ht="12.75">
      <c r="A134">
        <v>14</v>
      </c>
      <c r="B134">
        <v>10</v>
      </c>
      <c r="C134">
        <v>527</v>
      </c>
      <c r="D134" s="4">
        <f t="shared" si="2"/>
        <v>531.4051834483852</v>
      </c>
      <c r="E134" s="4">
        <f t="shared" si="3"/>
        <v>19.40564121392669</v>
      </c>
    </row>
    <row r="135" spans="1:5" ht="12.75">
      <c r="A135">
        <v>14</v>
      </c>
      <c r="B135">
        <v>11</v>
      </c>
      <c r="C135">
        <v>451</v>
      </c>
      <c r="D135" s="4">
        <f t="shared" si="2"/>
        <v>457.3535248158608</v>
      </c>
      <c r="E135" s="4">
        <f t="shared" si="3"/>
        <v>40.36727758575894</v>
      </c>
    </row>
    <row r="136" spans="1:5" ht="12.75">
      <c r="A136">
        <v>14</v>
      </c>
      <c r="B136">
        <v>12</v>
      </c>
      <c r="C136">
        <v>389</v>
      </c>
      <c r="D136" s="4">
        <f t="shared" si="2"/>
        <v>393.621013073556</v>
      </c>
      <c r="E136" s="4">
        <f>(C136-D136)^2</f>
        <v>21.3537618259756</v>
      </c>
    </row>
    <row r="137" spans="1:5" ht="12.75">
      <c r="A137">
        <v>15</v>
      </c>
      <c r="B137">
        <v>4</v>
      </c>
      <c r="C137">
        <v>1343</v>
      </c>
      <c r="D137" s="4">
        <f t="shared" si="2"/>
        <v>1323.8795514501667</v>
      </c>
      <c r="E137" s="4">
        <f t="shared" si="3"/>
        <v>365.59155274682337</v>
      </c>
    </row>
    <row r="138" spans="1:5" ht="12.75">
      <c r="A138">
        <v>15</v>
      </c>
      <c r="B138">
        <v>5</v>
      </c>
      <c r="C138">
        <v>1142</v>
      </c>
      <c r="D138" s="4">
        <f t="shared" si="2"/>
        <v>1139.3960731777177</v>
      </c>
      <c r="E138" s="4">
        <f t="shared" si="3"/>
        <v>6.78043489580144</v>
      </c>
    </row>
    <row r="139" spans="1:5" ht="12.75">
      <c r="A139">
        <v>15</v>
      </c>
      <c r="B139">
        <v>6</v>
      </c>
      <c r="C139">
        <v>981</v>
      </c>
      <c r="D139" s="4">
        <f t="shared" si="2"/>
        <v>980.6204878311921</v>
      </c>
      <c r="E139" s="4">
        <f t="shared" si="3"/>
        <v>0.14402948627325926</v>
      </c>
    </row>
    <row r="140" spans="1:5" ht="12.75">
      <c r="A140">
        <v>15</v>
      </c>
      <c r="B140">
        <v>7</v>
      </c>
      <c r="C140">
        <v>844</v>
      </c>
      <c r="D140" s="4">
        <f aca="true" t="shared" si="4" ref="D140:D203">a*EXP(-b*B140)*EXP(c_*A140)</f>
        <v>843.9703837774218</v>
      </c>
      <c r="E140" s="4">
        <f t="shared" si="3"/>
        <v>0.0008771206397997054</v>
      </c>
    </row>
    <row r="141" spans="1:5" ht="12.75">
      <c r="A141">
        <v>15</v>
      </c>
      <c r="B141">
        <v>8</v>
      </c>
      <c r="C141">
        <v>709</v>
      </c>
      <c r="D141" s="4">
        <f t="shared" si="4"/>
        <v>726.3625607789913</v>
      </c>
      <c r="E141" s="4">
        <f t="shared" si="3"/>
        <v>301.45851680416826</v>
      </c>
    </row>
    <row r="142" spans="1:5" ht="12.75">
      <c r="A142">
        <v>15</v>
      </c>
      <c r="B142">
        <v>9</v>
      </c>
      <c r="C142">
        <v>631</v>
      </c>
      <c r="D142" s="4">
        <f t="shared" si="4"/>
        <v>625.1434645609046</v>
      </c>
      <c r="E142" s="4">
        <f t="shared" si="3"/>
        <v>34.29900734938047</v>
      </c>
    </row>
    <row r="143" spans="1:5" ht="12.75">
      <c r="A143">
        <v>15</v>
      </c>
      <c r="B143">
        <v>10</v>
      </c>
      <c r="C143">
        <v>548</v>
      </c>
      <c r="D143" s="4">
        <f t="shared" si="4"/>
        <v>538.0293153657191</v>
      </c>
      <c r="E143" s="4">
        <f t="shared" si="3"/>
        <v>99.41455207628582</v>
      </c>
    </row>
    <row r="144" spans="1:5" ht="12.75">
      <c r="A144">
        <v>15</v>
      </c>
      <c r="B144">
        <v>11</v>
      </c>
      <c r="C144">
        <v>473</v>
      </c>
      <c r="D144" s="4">
        <f t="shared" si="4"/>
        <v>463.0545796335396</v>
      </c>
      <c r="E144" s="4">
        <f t="shared" si="3"/>
        <v>98.91138626560496</v>
      </c>
    </row>
    <row r="145" spans="1:5" ht="12.75">
      <c r="A145">
        <v>15</v>
      </c>
      <c r="B145">
        <v>12</v>
      </c>
      <c r="C145">
        <v>394</v>
      </c>
      <c r="D145" s="4">
        <f t="shared" si="4"/>
        <v>398.5276221869899</v>
      </c>
      <c r="E145" s="4">
        <f>(C145-D145)^2</f>
        <v>20.499362668123222</v>
      </c>
    </row>
    <row r="146" spans="1:5" ht="12.75">
      <c r="A146">
        <v>16</v>
      </c>
      <c r="B146">
        <v>4</v>
      </c>
      <c r="C146">
        <v>1348</v>
      </c>
      <c r="D146" s="4">
        <f t="shared" si="4"/>
        <v>1340.3821243730717</v>
      </c>
      <c r="E146" s="4">
        <f t="shared" si="3"/>
        <v>58.03202906734752</v>
      </c>
    </row>
    <row r="147" spans="1:5" ht="12.75">
      <c r="A147">
        <v>16</v>
      </c>
      <c r="B147">
        <v>5</v>
      </c>
      <c r="C147">
        <v>1146</v>
      </c>
      <c r="D147" s="4">
        <f t="shared" si="4"/>
        <v>1153.5990018090195</v>
      </c>
      <c r="E147" s="4">
        <f t="shared" si="3"/>
        <v>57.74482849348095</v>
      </c>
    </row>
    <row r="148" spans="1:5" ht="12.75">
      <c r="A148">
        <v>16</v>
      </c>
      <c r="B148">
        <v>6</v>
      </c>
      <c r="C148">
        <v>986</v>
      </c>
      <c r="D148" s="4">
        <f t="shared" si="4"/>
        <v>992.8442291016139</v>
      </c>
      <c r="E148" s="4">
        <f t="shared" si="3"/>
        <v>46.843471995378685</v>
      </c>
    </row>
    <row r="149" spans="1:5" ht="12.75">
      <c r="A149">
        <v>16</v>
      </c>
      <c r="B149">
        <v>7</v>
      </c>
      <c r="C149">
        <v>858</v>
      </c>
      <c r="D149" s="4">
        <f t="shared" si="4"/>
        <v>854.4907387355468</v>
      </c>
      <c r="E149" s="4">
        <f t="shared" si="3"/>
        <v>12.31491462219198</v>
      </c>
    </row>
    <row r="150" spans="1:5" ht="12.75">
      <c r="A150">
        <v>16</v>
      </c>
      <c r="B150">
        <v>8</v>
      </c>
      <c r="C150">
        <v>727</v>
      </c>
      <c r="D150" s="4">
        <f t="shared" si="4"/>
        <v>735.416897417542</v>
      </c>
      <c r="E150" s="4">
        <f t="shared" si="3"/>
        <v>70.84416213742573</v>
      </c>
    </row>
    <row r="151" spans="1:5" ht="12.75">
      <c r="A151">
        <v>16</v>
      </c>
      <c r="B151">
        <v>9</v>
      </c>
      <c r="C151">
        <v>613</v>
      </c>
      <c r="D151" s="4">
        <f t="shared" si="4"/>
        <v>632.936073488124</v>
      </c>
      <c r="E151" s="4">
        <f t="shared" si="3"/>
        <v>397.44702612387874</v>
      </c>
    </row>
    <row r="152" spans="1:5" ht="12.75">
      <c r="A152">
        <v>16</v>
      </c>
      <c r="B152">
        <v>10</v>
      </c>
      <c r="C152">
        <v>556</v>
      </c>
      <c r="D152" s="4">
        <f t="shared" si="4"/>
        <v>544.7360191604545</v>
      </c>
      <c r="E152" s="4">
        <f t="shared" si="3"/>
        <v>126.8772643536487</v>
      </c>
    </row>
    <row r="153" spans="1:5" ht="12.75">
      <c r="A153">
        <v>16</v>
      </c>
      <c r="B153">
        <v>11</v>
      </c>
      <c r="C153">
        <v>458</v>
      </c>
      <c r="D153" s="4">
        <f t="shared" si="4"/>
        <v>468.82669988369156</v>
      </c>
      <c r="E153" s="4">
        <f t="shared" si="3"/>
        <v>117.21743037152685</v>
      </c>
    </row>
    <row r="154" spans="1:5" ht="12.75">
      <c r="A154">
        <v>16</v>
      </c>
      <c r="B154">
        <v>12</v>
      </c>
      <c r="C154">
        <v>416</v>
      </c>
      <c r="D154" s="4">
        <f t="shared" si="4"/>
        <v>403.49539371856815</v>
      </c>
      <c r="E154" s="4">
        <f>(C154-D154)^2</f>
        <v>156.3651782536248</v>
      </c>
    </row>
    <row r="155" spans="1:5" ht="12.75">
      <c r="A155">
        <v>17</v>
      </c>
      <c r="B155">
        <v>4</v>
      </c>
      <c r="C155">
        <v>1335</v>
      </c>
      <c r="D155" s="4">
        <f t="shared" si="4"/>
        <v>1357.0904070320155</v>
      </c>
      <c r="E155" s="4">
        <f t="shared" si="3"/>
        <v>487.9860828401195</v>
      </c>
    </row>
    <row r="156" spans="1:5" ht="12.75">
      <c r="A156">
        <v>17</v>
      </c>
      <c r="B156">
        <v>5</v>
      </c>
      <c r="C156">
        <v>1182</v>
      </c>
      <c r="D156" s="4">
        <f t="shared" si="4"/>
        <v>1167.9789743905815</v>
      </c>
      <c r="E156" s="4">
        <f aca="true" t="shared" si="5" ref="E156:E225">(C156-D156)^2</f>
        <v>196.58915913997026</v>
      </c>
    </row>
    <row r="157" spans="1:5" ht="12.75">
      <c r="A157">
        <v>17</v>
      </c>
      <c r="B157">
        <v>6</v>
      </c>
      <c r="C157">
        <v>1030</v>
      </c>
      <c r="D157" s="4">
        <f t="shared" si="4"/>
        <v>1005.2203431324465</v>
      </c>
      <c r="E157" s="4">
        <f t="shared" si="5"/>
        <v>614.031394473692</v>
      </c>
    </row>
    <row r="158" spans="1:5" ht="12.75">
      <c r="A158">
        <v>17</v>
      </c>
      <c r="B158">
        <v>7</v>
      </c>
      <c r="C158">
        <v>865</v>
      </c>
      <c r="D158" s="4">
        <f t="shared" si="4"/>
        <v>865.1422332106173</v>
      </c>
      <c r="E158" s="4">
        <f t="shared" si="5"/>
        <v>0.020230286202502848</v>
      </c>
    </row>
    <row r="159" spans="1:5" ht="12.75">
      <c r="A159">
        <v>17</v>
      </c>
      <c r="B159">
        <v>8</v>
      </c>
      <c r="C159">
        <v>742</v>
      </c>
      <c r="D159" s="4">
        <f t="shared" si="4"/>
        <v>744.5840991958878</v>
      </c>
      <c r="E159" s="4">
        <f t="shared" si="5"/>
        <v>6.6775686541879855</v>
      </c>
    </row>
    <row r="160" spans="1:5" ht="12.75">
      <c r="A160">
        <v>17</v>
      </c>
      <c r="B160">
        <v>9</v>
      </c>
      <c r="C160">
        <v>643</v>
      </c>
      <c r="D160" s="4">
        <f t="shared" si="4"/>
        <v>640.8258197243533</v>
      </c>
      <c r="E160" s="4">
        <f t="shared" si="5"/>
        <v>4.727059871011059</v>
      </c>
    </row>
    <row r="161" spans="1:5" ht="12.75">
      <c r="A161">
        <v>17</v>
      </c>
      <c r="B161">
        <v>10</v>
      </c>
      <c r="C161">
        <v>547</v>
      </c>
      <c r="D161" s="4">
        <f t="shared" si="4"/>
        <v>551.5263241168844</v>
      </c>
      <c r="E161" s="4">
        <f t="shared" si="5"/>
        <v>20.487610011089696</v>
      </c>
    </row>
    <row r="162" spans="1:5" ht="12.75">
      <c r="A162">
        <v>17</v>
      </c>
      <c r="B162">
        <v>11</v>
      </c>
      <c r="C162">
        <v>487</v>
      </c>
      <c r="D162" s="4">
        <f t="shared" si="4"/>
        <v>474.67077141917275</v>
      </c>
      <c r="E162" s="4">
        <f t="shared" si="5"/>
        <v>152.00987739828747</v>
      </c>
    </row>
    <row r="163" spans="1:5" ht="12.75">
      <c r="A163">
        <v>17</v>
      </c>
      <c r="B163">
        <v>12</v>
      </c>
      <c r="C163">
        <v>410</v>
      </c>
      <c r="D163" s="4">
        <f t="shared" si="4"/>
        <v>408.52509007697404</v>
      </c>
      <c r="E163" s="4">
        <f>(C163-D163)^2</f>
        <v>2.175359281040448</v>
      </c>
    </row>
    <row r="164" spans="1:5" ht="12.75">
      <c r="A164">
        <v>18</v>
      </c>
      <c r="B164">
        <v>4</v>
      </c>
      <c r="C164">
        <v>1404</v>
      </c>
      <c r="D164" s="4">
        <f t="shared" si="4"/>
        <v>1374.0069636632352</v>
      </c>
      <c r="E164" s="4">
        <f t="shared" si="5"/>
        <v>899.5822286984946</v>
      </c>
    </row>
    <row r="165" spans="1:5" ht="12.75">
      <c r="A165">
        <v>18</v>
      </c>
      <c r="B165">
        <v>5</v>
      </c>
      <c r="C165">
        <v>1183</v>
      </c>
      <c r="D165" s="4">
        <f t="shared" si="4"/>
        <v>1182.5381978306498</v>
      </c>
      <c r="E165" s="4">
        <f t="shared" si="5"/>
        <v>0.21326124361657062</v>
      </c>
    </row>
    <row r="166" spans="1:5" ht="12.75">
      <c r="A166">
        <v>18</v>
      </c>
      <c r="B166">
        <v>6</v>
      </c>
      <c r="C166">
        <v>992</v>
      </c>
      <c r="D166" s="4">
        <f t="shared" si="4"/>
        <v>1017.7507292978343</v>
      </c>
      <c r="E166" s="4">
        <f t="shared" si="5"/>
        <v>663.1000593703394</v>
      </c>
    </row>
    <row r="167" spans="1:5" ht="12.75">
      <c r="A167">
        <v>18</v>
      </c>
      <c r="B167">
        <v>7</v>
      </c>
      <c r="C167">
        <v>878</v>
      </c>
      <c r="D167" s="4">
        <f t="shared" si="4"/>
        <v>875.9265018977529</v>
      </c>
      <c r="E167" s="4">
        <f t="shared" si="5"/>
        <v>4.299394380022209</v>
      </c>
    </row>
    <row r="168" spans="1:5" ht="12.75">
      <c r="A168">
        <v>18</v>
      </c>
      <c r="B168">
        <v>8</v>
      </c>
      <c r="C168">
        <v>734</v>
      </c>
      <c r="D168" s="4">
        <f t="shared" si="4"/>
        <v>753.8655730133178</v>
      </c>
      <c r="E168" s="4">
        <f t="shared" si="5"/>
        <v>394.6409911474593</v>
      </c>
    </row>
    <row r="169" spans="1:5" ht="12.75">
      <c r="A169">
        <v>18</v>
      </c>
      <c r="B169">
        <v>9</v>
      </c>
      <c r="C169">
        <v>657</v>
      </c>
      <c r="D169" s="4">
        <f t="shared" si="4"/>
        <v>648.813914116549</v>
      </c>
      <c r="E169" s="4">
        <f t="shared" si="5"/>
        <v>67.0120020912362</v>
      </c>
    </row>
    <row r="170" spans="1:5" ht="12.75">
      <c r="A170">
        <v>18</v>
      </c>
      <c r="B170">
        <v>10</v>
      </c>
      <c r="C170">
        <v>552</v>
      </c>
      <c r="D170" s="4">
        <f t="shared" si="4"/>
        <v>558.4012723496529</v>
      </c>
      <c r="E170" s="4">
        <f t="shared" si="5"/>
        <v>40.97628769443093</v>
      </c>
    </row>
    <row r="171" spans="1:5" ht="12.75">
      <c r="A171">
        <v>18</v>
      </c>
      <c r="B171">
        <v>11</v>
      </c>
      <c r="C171">
        <v>487</v>
      </c>
      <c r="D171" s="4">
        <f t="shared" si="4"/>
        <v>480.5876911352723</v>
      </c>
      <c r="E171" s="4">
        <f t="shared" si="5"/>
        <v>41.1177049766657</v>
      </c>
    </row>
    <row r="172" spans="1:5" ht="12.75">
      <c r="A172">
        <v>18</v>
      </c>
      <c r="B172">
        <v>12</v>
      </c>
      <c r="C172">
        <v>425</v>
      </c>
      <c r="D172" s="4">
        <f t="shared" si="4"/>
        <v>413.6174831745536</v>
      </c>
      <c r="E172" s="4">
        <f>(C172-D172)^2</f>
        <v>129.56168928156978</v>
      </c>
    </row>
    <row r="173" spans="1:5" ht="12.75">
      <c r="A173">
        <v>19</v>
      </c>
      <c r="B173">
        <v>4</v>
      </c>
      <c r="C173">
        <v>1349</v>
      </c>
      <c r="D173" s="4">
        <f t="shared" si="4"/>
        <v>1391.134390466976</v>
      </c>
      <c r="E173" s="4">
        <f t="shared" si="5"/>
        <v>1775.3068600235897</v>
      </c>
    </row>
    <row r="174" spans="1:5" ht="12.75">
      <c r="A174">
        <v>19</v>
      </c>
      <c r="B174">
        <v>5</v>
      </c>
      <c r="C174">
        <v>1187</v>
      </c>
      <c r="D174" s="4">
        <f t="shared" si="4"/>
        <v>1197.278906547273</v>
      </c>
      <c r="E174" s="4">
        <f t="shared" si="5"/>
        <v>105.65591980757137</v>
      </c>
    </row>
    <row r="175" spans="1:5" ht="12.75">
      <c r="A175">
        <v>19</v>
      </c>
      <c r="B175">
        <v>6</v>
      </c>
      <c r="C175">
        <v>1042</v>
      </c>
      <c r="D175" s="4">
        <f t="shared" si="4"/>
        <v>1030.4373106482142</v>
      </c>
      <c r="E175" s="4">
        <f t="shared" si="5"/>
        <v>133.6957850459012</v>
      </c>
    </row>
    <row r="176" spans="1:5" ht="12.75">
      <c r="A176">
        <v>19</v>
      </c>
      <c r="B176">
        <v>7</v>
      </c>
      <c r="C176">
        <v>890</v>
      </c>
      <c r="D176" s="4">
        <f t="shared" si="4"/>
        <v>886.845199869059</v>
      </c>
      <c r="E176" s="4">
        <f t="shared" si="5"/>
        <v>9.95276386618534</v>
      </c>
    </row>
    <row r="177" spans="1:5" ht="12.75">
      <c r="A177">
        <v>19</v>
      </c>
      <c r="B177">
        <v>8</v>
      </c>
      <c r="C177">
        <v>795</v>
      </c>
      <c r="D177" s="4">
        <f t="shared" si="4"/>
        <v>763.262743306561</v>
      </c>
      <c r="E177" s="4">
        <f t="shared" si="5"/>
        <v>1007.2534624252391</v>
      </c>
    </row>
    <row r="178" spans="1:5" ht="12.75">
      <c r="A178">
        <v>19</v>
      </c>
      <c r="B178">
        <v>9</v>
      </c>
      <c r="C178">
        <v>667</v>
      </c>
      <c r="D178" s="4">
        <f t="shared" si="4"/>
        <v>656.9015826052533</v>
      </c>
      <c r="E178" s="4">
        <f t="shared" si="5"/>
        <v>101.97803387852196</v>
      </c>
    </row>
    <row r="179" spans="1:5" ht="12.75">
      <c r="A179">
        <v>19</v>
      </c>
      <c r="B179">
        <v>10</v>
      </c>
      <c r="C179">
        <v>583</v>
      </c>
      <c r="D179" s="4">
        <f t="shared" si="4"/>
        <v>565.3619189636888</v>
      </c>
      <c r="E179" s="4">
        <f t="shared" si="5"/>
        <v>311.10190264348</v>
      </c>
    </row>
    <row r="180" spans="1:5" ht="12.75">
      <c r="A180">
        <v>19</v>
      </c>
      <c r="B180">
        <v>11</v>
      </c>
      <c r="C180">
        <v>489</v>
      </c>
      <c r="D180" s="4">
        <f t="shared" si="4"/>
        <v>486.5783671073596</v>
      </c>
      <c r="E180" s="4">
        <f t="shared" si="5"/>
        <v>5.864305866717857</v>
      </c>
    </row>
    <row r="181" spans="1:5" ht="12.75">
      <c r="A181">
        <v>19</v>
      </c>
      <c r="B181">
        <v>12</v>
      </c>
      <c r="C181">
        <v>411</v>
      </c>
      <c r="D181" s="4">
        <f t="shared" si="4"/>
        <v>418.7733545457819</v>
      </c>
      <c r="E181" s="4">
        <f>(C181-D181)^2</f>
        <v>60.425040894428115</v>
      </c>
    </row>
    <row r="182" spans="1:5" ht="12.75">
      <c r="A182">
        <v>20</v>
      </c>
      <c r="B182">
        <v>4</v>
      </c>
      <c r="C182">
        <v>1415</v>
      </c>
      <c r="D182" s="4">
        <f t="shared" si="4"/>
        <v>1408.4753160059308</v>
      </c>
      <c r="E182" s="4">
        <f t="shared" si="5"/>
        <v>42.571501222462345</v>
      </c>
    </row>
    <row r="183" spans="1:5" ht="12.75">
      <c r="A183">
        <v>20</v>
      </c>
      <c r="B183">
        <v>5</v>
      </c>
      <c r="C183">
        <v>1180</v>
      </c>
      <c r="D183" s="4">
        <f t="shared" si="4"/>
        <v>1212.2033628112206</v>
      </c>
      <c r="E183" s="4">
        <f t="shared" si="5"/>
        <v>1037.0565763511052</v>
      </c>
    </row>
    <row r="184" spans="1:5" ht="12.75">
      <c r="A184">
        <v>20</v>
      </c>
      <c r="B184">
        <v>6</v>
      </c>
      <c r="C184">
        <v>1070</v>
      </c>
      <c r="D184" s="4">
        <f t="shared" si="4"/>
        <v>1043.2820342054497</v>
      </c>
      <c r="E184" s="4">
        <f t="shared" si="5"/>
        <v>713.8496961987604</v>
      </c>
    </row>
    <row r="185" spans="1:5" ht="12.75">
      <c r="A185">
        <v>20</v>
      </c>
      <c r="B185">
        <v>7</v>
      </c>
      <c r="C185">
        <v>896</v>
      </c>
      <c r="D185" s="4">
        <f t="shared" si="4"/>
        <v>897.9000028276334</v>
      </c>
      <c r="E185" s="4">
        <f t="shared" si="5"/>
        <v>3.6100107450150802</v>
      </c>
    </row>
    <row r="186" spans="1:5" ht="12.75">
      <c r="A186">
        <v>20</v>
      </c>
      <c r="B186">
        <v>8</v>
      </c>
      <c r="C186">
        <v>776</v>
      </c>
      <c r="D186" s="4">
        <f t="shared" si="4"/>
        <v>772.7770522683966</v>
      </c>
      <c r="E186" s="4">
        <f t="shared" si="5"/>
        <v>10.387392080647672</v>
      </c>
    </row>
    <row r="187" spans="1:5" ht="12.75">
      <c r="A187">
        <v>20</v>
      </c>
      <c r="B187">
        <v>9</v>
      </c>
      <c r="C187">
        <v>661</v>
      </c>
      <c r="D187" s="4">
        <f t="shared" si="4"/>
        <v>665.090066412742</v>
      </c>
      <c r="E187" s="4">
        <f t="shared" si="5"/>
        <v>16.728643260640016</v>
      </c>
    </row>
    <row r="188" spans="1:5" ht="12.75">
      <c r="A188">
        <v>20</v>
      </c>
      <c r="B188">
        <v>10</v>
      </c>
      <c r="C188">
        <v>571</v>
      </c>
      <c r="D188" s="4">
        <f t="shared" si="4"/>
        <v>572.4093322161345</v>
      </c>
      <c r="E188" s="4">
        <f t="shared" si="5"/>
        <v>1.9862172954347053</v>
      </c>
    </row>
    <row r="189" spans="1:5" ht="12.75">
      <c r="A189">
        <v>20</v>
      </c>
      <c r="B189">
        <v>11</v>
      </c>
      <c r="C189">
        <v>494</v>
      </c>
      <c r="D189" s="4">
        <f t="shared" si="4"/>
        <v>492.6437187302482</v>
      </c>
      <c r="E189" s="4">
        <f t="shared" si="5"/>
        <v>1.839498882679489</v>
      </c>
    </row>
    <row r="190" spans="1:5" ht="12.75">
      <c r="A190">
        <v>20</v>
      </c>
      <c r="B190">
        <v>12</v>
      </c>
      <c r="C190">
        <v>411</v>
      </c>
      <c r="D190" s="4">
        <f t="shared" si="4"/>
        <v>423.99349546720583</v>
      </c>
      <c r="E190" s="4">
        <f>(C190-D190)^2</f>
        <v>168.8309244562985</v>
      </c>
    </row>
    <row r="191" spans="1:5" ht="12.75">
      <c r="A191">
        <v>21</v>
      </c>
      <c r="B191">
        <v>4</v>
      </c>
      <c r="C191">
        <v>1354</v>
      </c>
      <c r="D191" s="4">
        <f t="shared" si="4"/>
        <v>1426.0324016086495</v>
      </c>
      <c r="E191" s="4">
        <f t="shared" si="5"/>
        <v>5188.666881509768</v>
      </c>
    </row>
    <row r="192" spans="1:5" ht="12.75">
      <c r="A192">
        <v>21</v>
      </c>
      <c r="B192">
        <v>5</v>
      </c>
      <c r="C192">
        <v>1226</v>
      </c>
      <c r="D192" s="4">
        <f t="shared" si="4"/>
        <v>1227.313857093174</v>
      </c>
      <c r="E192" s="4">
        <f t="shared" si="5"/>
        <v>1.726220461283541</v>
      </c>
    </row>
    <row r="193" spans="1:5" ht="12.75">
      <c r="A193">
        <v>21</v>
      </c>
      <c r="B193">
        <v>6</v>
      </c>
      <c r="C193">
        <v>1018</v>
      </c>
      <c r="D193" s="4">
        <f t="shared" si="4"/>
        <v>1056.2868712616403</v>
      </c>
      <c r="E193" s="4">
        <f t="shared" si="5"/>
        <v>1465.8845110054158</v>
      </c>
    </row>
    <row r="194" spans="1:5" ht="12.75">
      <c r="A194">
        <v>21</v>
      </c>
      <c r="B194">
        <v>7</v>
      </c>
      <c r="C194">
        <v>928</v>
      </c>
      <c r="D194" s="4">
        <f t="shared" si="4"/>
        <v>909.0926073647369</v>
      </c>
      <c r="E194" s="4">
        <f t="shared" si="5"/>
        <v>357.4894962640027</v>
      </c>
    </row>
    <row r="195" spans="1:5" ht="12.75">
      <c r="A195">
        <v>21</v>
      </c>
      <c r="B195">
        <v>8</v>
      </c>
      <c r="C195">
        <v>779</v>
      </c>
      <c r="D195" s="4">
        <f t="shared" si="4"/>
        <v>782.4099600689872</v>
      </c>
      <c r="E195" s="4">
        <f t="shared" si="5"/>
        <v>11.627827672087019</v>
      </c>
    </row>
    <row r="196" spans="1:5" ht="12.75">
      <c r="A196">
        <v>21</v>
      </c>
      <c r="B196">
        <v>9</v>
      </c>
      <c r="C196">
        <v>663</v>
      </c>
      <c r="D196" s="4">
        <f t="shared" si="4"/>
        <v>673.3806222335138</v>
      </c>
      <c r="E196" s="4">
        <f t="shared" si="5"/>
        <v>107.75731795492113</v>
      </c>
    </row>
    <row r="197" spans="1:5" ht="12.75">
      <c r="A197">
        <v>21</v>
      </c>
      <c r="B197">
        <v>10</v>
      </c>
      <c r="C197">
        <v>580</v>
      </c>
      <c r="D197" s="4">
        <f t="shared" si="4"/>
        <v>579.5445936802918</v>
      </c>
      <c r="E197" s="4">
        <f t="shared" si="5"/>
        <v>0.20739491603019589</v>
      </c>
    </row>
    <row r="198" spans="1:5" ht="12.75">
      <c r="A198">
        <v>21</v>
      </c>
      <c r="B198">
        <v>11</v>
      </c>
      <c r="C198">
        <v>485</v>
      </c>
      <c r="D198" s="4">
        <f t="shared" si="4"/>
        <v>498.78467685929525</v>
      </c>
      <c r="E198" s="4">
        <f t="shared" si="5"/>
        <v>190.01731611518983</v>
      </c>
    </row>
    <row r="199" spans="1:5" ht="12.75">
      <c r="A199">
        <v>21</v>
      </c>
      <c r="B199">
        <v>12</v>
      </c>
      <c r="C199">
        <v>418</v>
      </c>
      <c r="D199" s="4">
        <f t="shared" si="4"/>
        <v>429.2787070788819</v>
      </c>
      <c r="E199" s="4">
        <f>(C199-D199)^2</f>
        <v>127.20923337122053</v>
      </c>
    </row>
    <row r="200" spans="1:5" ht="12.75">
      <c r="A200">
        <v>22</v>
      </c>
      <c r="B200">
        <v>4</v>
      </c>
      <c r="C200">
        <v>1467</v>
      </c>
      <c r="D200" s="4">
        <f t="shared" si="4"/>
        <v>1443.8083417779753</v>
      </c>
      <c r="E200" s="4">
        <f t="shared" si="5"/>
        <v>537.8530110872045</v>
      </c>
    </row>
    <row r="201" spans="1:5" ht="12.75">
      <c r="A201">
        <v>22</v>
      </c>
      <c r="B201">
        <v>5</v>
      </c>
      <c r="C201">
        <v>1264</v>
      </c>
      <c r="D201" s="4">
        <f t="shared" si="4"/>
        <v>1242.6127084152492</v>
      </c>
      <c r="E201" s="4">
        <f t="shared" si="5"/>
        <v>457.4162413311505</v>
      </c>
    </row>
    <row r="202" spans="1:5" ht="12.75">
      <c r="A202">
        <v>22</v>
      </c>
      <c r="B202">
        <v>6</v>
      </c>
      <c r="C202">
        <v>1084</v>
      </c>
      <c r="D202" s="4">
        <f t="shared" si="4"/>
        <v>1069.4538176816586</v>
      </c>
      <c r="E202" s="4">
        <f t="shared" si="5"/>
        <v>211.5914200384274</v>
      </c>
    </row>
    <row r="203" spans="1:5" ht="12.75">
      <c r="A203">
        <v>22</v>
      </c>
      <c r="B203">
        <v>7</v>
      </c>
      <c r="C203">
        <v>911</v>
      </c>
      <c r="D203" s="4">
        <f t="shared" si="4"/>
        <v>920.4247312201713</v>
      </c>
      <c r="E203" s="4">
        <f t="shared" si="5"/>
        <v>88.82555857247233</v>
      </c>
    </row>
    <row r="204" spans="1:5" ht="12.75">
      <c r="A204">
        <v>22</v>
      </c>
      <c r="B204">
        <v>8</v>
      </c>
      <c r="C204">
        <v>771</v>
      </c>
      <c r="D204" s="4">
        <f aca="true" t="shared" si="6" ref="D204:D226">a*EXP(-b*B204)*EXP(c_*A204)</f>
        <v>792.1629450799741</v>
      </c>
      <c r="E204" s="4">
        <f t="shared" si="5"/>
        <v>447.8702444579985</v>
      </c>
    </row>
    <row r="205" spans="1:5" ht="12.75">
      <c r="A205">
        <v>22</v>
      </c>
      <c r="B205">
        <v>9</v>
      </c>
      <c r="C205">
        <v>685</v>
      </c>
      <c r="D205" s="4">
        <f t="shared" si="6"/>
        <v>681.7745224271583</v>
      </c>
      <c r="E205" s="4">
        <f t="shared" si="5"/>
        <v>10.403705572904583</v>
      </c>
    </row>
    <row r="206" spans="1:5" ht="12.75">
      <c r="A206">
        <v>22</v>
      </c>
      <c r="B206">
        <v>10</v>
      </c>
      <c r="C206">
        <v>572</v>
      </c>
      <c r="D206" s="4">
        <f t="shared" si="6"/>
        <v>586.7687984116119</v>
      </c>
      <c r="E206" s="4">
        <f t="shared" si="5"/>
        <v>218.1174065228301</v>
      </c>
    </row>
    <row r="207" spans="1:5" ht="12.75">
      <c r="A207">
        <v>22</v>
      </c>
      <c r="B207">
        <v>11</v>
      </c>
      <c r="C207">
        <v>504</v>
      </c>
      <c r="D207" s="4">
        <f t="shared" si="6"/>
        <v>505.0021839532613</v>
      </c>
      <c r="E207" s="4">
        <f t="shared" si="5"/>
        <v>1.0043726761744363</v>
      </c>
    </row>
    <row r="208" spans="1:5" ht="12.75">
      <c r="A208">
        <v>22</v>
      </c>
      <c r="B208">
        <v>12</v>
      </c>
      <c r="C208">
        <v>437</v>
      </c>
      <c r="D208" s="4">
        <f t="shared" si="6"/>
        <v>434.6298005073283</v>
      </c>
      <c r="E208" s="4">
        <f>(C208-D208)^2</f>
        <v>5.617845635061194</v>
      </c>
    </row>
    <row r="209" spans="1:5" ht="12.75">
      <c r="A209">
        <v>23</v>
      </c>
      <c r="B209">
        <v>4</v>
      </c>
      <c r="C209">
        <v>1456</v>
      </c>
      <c r="D209" s="4">
        <f t="shared" si="6"/>
        <v>1461.8058646045727</v>
      </c>
      <c r="E209" s="4">
        <f t="shared" si="5"/>
        <v>33.708063806629674</v>
      </c>
    </row>
    <row r="210" spans="1:5" ht="12.75">
      <c r="A210">
        <v>23</v>
      </c>
      <c r="B210">
        <v>5</v>
      </c>
      <c r="C210">
        <v>1241</v>
      </c>
      <c r="D210" s="4">
        <f t="shared" si="6"/>
        <v>1258.102264706899</v>
      </c>
      <c r="E210" s="4">
        <f t="shared" si="5"/>
        <v>292.48745810484144</v>
      </c>
    </row>
    <row r="211" spans="1:5" ht="12.75">
      <c r="A211">
        <v>23</v>
      </c>
      <c r="B211">
        <v>6</v>
      </c>
      <c r="C211">
        <v>1092</v>
      </c>
      <c r="D211" s="4">
        <f t="shared" si="6"/>
        <v>1082.784894209458</v>
      </c>
      <c r="E211" s="4">
        <f t="shared" si="5"/>
        <v>84.91817473088275</v>
      </c>
    </row>
    <row r="212" spans="1:5" ht="12.75">
      <c r="A212">
        <v>23</v>
      </c>
      <c r="B212">
        <v>7</v>
      </c>
      <c r="C212">
        <v>948</v>
      </c>
      <c r="D212" s="4">
        <f t="shared" si="6"/>
        <v>931.8981135459032</v>
      </c>
      <c r="E212" s="4">
        <f t="shared" si="5"/>
        <v>259.27074738062464</v>
      </c>
    </row>
    <row r="213" spans="1:5" ht="12.75">
      <c r="A213">
        <v>23</v>
      </c>
      <c r="B213">
        <v>8</v>
      </c>
      <c r="C213">
        <v>826</v>
      </c>
      <c r="D213" s="4">
        <f t="shared" si="6"/>
        <v>802.0375041013638</v>
      </c>
      <c r="E213" s="4">
        <f t="shared" si="5"/>
        <v>574.2012096921584</v>
      </c>
    </row>
    <row r="214" spans="1:5" ht="12.75">
      <c r="A214">
        <v>23</v>
      </c>
      <c r="B214">
        <v>9</v>
      </c>
      <c r="C214">
        <v>681</v>
      </c>
      <c r="D214" s="4">
        <f t="shared" si="6"/>
        <v>690.2730552136258</v>
      </c>
      <c r="E214" s="4">
        <f t="shared" si="5"/>
        <v>85.98955299495175</v>
      </c>
    </row>
    <row r="215" spans="1:5" ht="12.75">
      <c r="A215">
        <v>23</v>
      </c>
      <c r="B215">
        <v>10</v>
      </c>
      <c r="C215">
        <v>592</v>
      </c>
      <c r="D215" s="4">
        <f t="shared" si="6"/>
        <v>594.0830551157555</v>
      </c>
      <c r="E215" s="4">
        <f t="shared" si="5"/>
        <v>4.339118615275334</v>
      </c>
    </row>
    <row r="216" spans="1:5" ht="12.75">
      <c r="A216">
        <v>23</v>
      </c>
      <c r="B216">
        <v>11</v>
      </c>
      <c r="C216">
        <v>510</v>
      </c>
      <c r="D216" s="4">
        <f t="shared" si="6"/>
        <v>511.2971942189507</v>
      </c>
      <c r="E216" s="4">
        <f t="shared" si="5"/>
        <v>1.682712841679173</v>
      </c>
    </row>
    <row r="217" spans="1:5" ht="12.75">
      <c r="A217">
        <v>23</v>
      </c>
      <c r="B217">
        <v>12</v>
      </c>
      <c r="C217">
        <v>439</v>
      </c>
      <c r="D217" s="4">
        <f t="shared" si="6"/>
        <v>440.04759699000925</v>
      </c>
      <c r="E217" s="4">
        <f>(C217-D217)^2</f>
        <v>1.0974594534764484</v>
      </c>
    </row>
    <row r="218" spans="1:5" ht="12.75">
      <c r="A218">
        <v>24</v>
      </c>
      <c r="B218">
        <v>4</v>
      </c>
      <c r="C218">
        <v>1493</v>
      </c>
      <c r="D218" s="4">
        <f t="shared" si="6"/>
        <v>1480.0277321856092</v>
      </c>
      <c r="E218" s="4">
        <f t="shared" si="5"/>
        <v>168.27973224827846</v>
      </c>
    </row>
    <row r="219" spans="1:5" ht="12.75">
      <c r="A219">
        <v>24</v>
      </c>
      <c r="B219">
        <v>5</v>
      </c>
      <c r="C219">
        <v>1299</v>
      </c>
      <c r="D219" s="4">
        <f t="shared" si="6"/>
        <v>1273.7849031652504</v>
      </c>
      <c r="E219" s="4">
        <f t="shared" si="5"/>
        <v>635.8011083857994</v>
      </c>
    </row>
    <row r="220" spans="1:5" ht="12.75">
      <c r="A220">
        <v>24</v>
      </c>
      <c r="B220">
        <v>6</v>
      </c>
      <c r="C220">
        <v>1088</v>
      </c>
      <c r="D220" s="4">
        <f t="shared" si="6"/>
        <v>1096.2821467781966</v>
      </c>
      <c r="E220" s="4">
        <f t="shared" si="5"/>
        <v>68.59395525559312</v>
      </c>
    </row>
    <row r="221" spans="1:5" ht="12.75">
      <c r="A221">
        <v>24</v>
      </c>
      <c r="B221">
        <v>7</v>
      </c>
      <c r="C221">
        <v>980</v>
      </c>
      <c r="D221" s="4">
        <f t="shared" si="6"/>
        <v>943.514515172972</v>
      </c>
      <c r="E221" s="4">
        <f t="shared" si="5"/>
        <v>1331.1906030632917</v>
      </c>
    </row>
    <row r="222" spans="1:5" ht="12.75">
      <c r="A222">
        <v>24</v>
      </c>
      <c r="B222">
        <v>8</v>
      </c>
      <c r="C222">
        <v>781</v>
      </c>
      <c r="D222" s="4">
        <f t="shared" si="6"/>
        <v>812.0351525912428</v>
      </c>
      <c r="E222" s="4">
        <f t="shared" si="5"/>
        <v>963.1806963617224</v>
      </c>
    </row>
    <row r="223" spans="1:5" ht="12.75">
      <c r="A223">
        <v>24</v>
      </c>
      <c r="B223">
        <v>9</v>
      </c>
      <c r="C223">
        <v>704</v>
      </c>
      <c r="D223" s="4">
        <f t="shared" si="6"/>
        <v>698.8775248709305</v>
      </c>
      <c r="E223" s="4">
        <f t="shared" si="5"/>
        <v>26.239751447935294</v>
      </c>
    </row>
    <row r="224" spans="1:5" ht="12.75">
      <c r="A224">
        <v>24</v>
      </c>
      <c r="B224">
        <v>10</v>
      </c>
      <c r="C224">
        <v>624</v>
      </c>
      <c r="D224" s="4">
        <f t="shared" si="6"/>
        <v>601.4884863187459</v>
      </c>
      <c r="E224" s="4">
        <f t="shared" si="5"/>
        <v>506.7682482212899</v>
      </c>
    </row>
    <row r="225" spans="1:5" ht="12.75">
      <c r="A225">
        <v>24</v>
      </c>
      <c r="B225">
        <v>11</v>
      </c>
      <c r="C225">
        <v>517</v>
      </c>
      <c r="D225" s="4">
        <f t="shared" si="6"/>
        <v>517.6706737576537</v>
      </c>
      <c r="E225" s="4">
        <f t="shared" si="5"/>
        <v>0.4498032892053751</v>
      </c>
    </row>
    <row r="226" spans="1:5" ht="12.75">
      <c r="A226">
        <v>24</v>
      </c>
      <c r="B226">
        <v>12</v>
      </c>
      <c r="C226">
        <v>437</v>
      </c>
      <c r="D226" s="4">
        <f t="shared" si="6"/>
        <v>445.5329280013705</v>
      </c>
      <c r="E226" s="4">
        <f>(C226-D226)^2</f>
        <v>72.81086027657312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"/>
  <dimension ref="A1:H299"/>
  <sheetViews>
    <sheetView zoomScale="75" zoomScaleNormal="75" workbookViewId="0" topLeftCell="A1">
      <selection activeCell="H21" sqref="H21"/>
    </sheetView>
  </sheetViews>
  <sheetFormatPr defaultColWidth="9.140625" defaultRowHeight="12.75"/>
  <cols>
    <col min="2" max="2" width="13.57421875" style="0" bestFit="1" customWidth="1"/>
    <col min="3" max="3" width="9.28125" style="0" bestFit="1" customWidth="1"/>
    <col min="4" max="4" width="11.57421875" style="0" bestFit="1" customWidth="1"/>
  </cols>
  <sheetData>
    <row r="1" ht="12.75">
      <c r="A1" s="1" t="s">
        <v>14</v>
      </c>
    </row>
    <row r="3" ht="12.75">
      <c r="A3" t="s">
        <v>32</v>
      </c>
    </row>
    <row r="4" ht="12.75">
      <c r="A4" t="s">
        <v>6</v>
      </c>
    </row>
    <row r="5" spans="1:2" ht="12.75">
      <c r="A5" s="2" t="s">
        <v>7</v>
      </c>
      <c r="B5" s="7">
        <v>3547.3934437121975</v>
      </c>
    </row>
    <row r="6" spans="1:2" ht="12.75">
      <c r="A6" s="2" t="s">
        <v>9</v>
      </c>
      <c r="B6" s="7">
        <v>0.0084348229863587</v>
      </c>
    </row>
    <row r="7" spans="1:2" ht="12.75">
      <c r="A7" s="6" t="s">
        <v>11</v>
      </c>
      <c r="B7" s="5">
        <f>AVERAGE(D10:D33)</f>
        <v>4462.57489830689</v>
      </c>
    </row>
    <row r="8" ht="12.75">
      <c r="A8" s="2"/>
    </row>
    <row r="9" spans="1:8" ht="12.75">
      <c r="A9" s="2" t="s">
        <v>2</v>
      </c>
      <c r="B9" s="2" t="s">
        <v>4</v>
      </c>
      <c r="C9" s="2" t="s">
        <v>5</v>
      </c>
      <c r="D9" s="2" t="s">
        <v>10</v>
      </c>
      <c r="E9" s="2"/>
      <c r="F9" s="2"/>
      <c r="G9" s="2"/>
      <c r="H9" s="2"/>
    </row>
    <row r="10" spans="1:4" ht="12.75">
      <c r="A10">
        <v>1</v>
      </c>
      <c r="B10">
        <v>3535</v>
      </c>
      <c r="C10" s="4">
        <f>a*EXP(c_*A10)</f>
        <v>3577.4416268748423</v>
      </c>
      <c r="D10" s="4">
        <f>(B10-C10)^2</f>
        <v>1801.2916917833372</v>
      </c>
    </row>
    <row r="11" spans="1:4" ht="12.75">
      <c r="A11">
        <v>2</v>
      </c>
      <c r="B11">
        <v>3529</v>
      </c>
      <c r="C11" s="4">
        <f aca="true" t="shared" si="0" ref="C11:C33">a*EXP(c_*A11)</f>
        <v>3607.744333062829</v>
      </c>
      <c r="D11" s="4">
        <f aca="true" t="shared" si="1" ref="D11:D33">(B11-C11)^2</f>
        <v>6200.669989509729</v>
      </c>
    </row>
    <row r="12" spans="1:4" ht="12.75">
      <c r="A12">
        <v>3</v>
      </c>
      <c r="B12">
        <v>3744</v>
      </c>
      <c r="C12" s="4">
        <f t="shared" si="0"/>
        <v>3638.3037182125126</v>
      </c>
      <c r="D12" s="4">
        <f t="shared" si="1"/>
        <v>11171.70398369993</v>
      </c>
    </row>
    <row r="13" spans="1:4" ht="12.75">
      <c r="A13">
        <v>4</v>
      </c>
      <c r="B13">
        <v>3606</v>
      </c>
      <c r="C13" s="4">
        <f t="shared" si="0"/>
        <v>3669.1219565220977</v>
      </c>
      <c r="D13" s="4">
        <f t="shared" si="1"/>
        <v>3984.3813951775874</v>
      </c>
    </row>
    <row r="14" spans="1:4" ht="12.75">
      <c r="A14">
        <v>5</v>
      </c>
      <c r="B14">
        <v>3801</v>
      </c>
      <c r="C14" s="4">
        <f t="shared" si="0"/>
        <v>3700.2012406063245</v>
      </c>
      <c r="D14" s="4">
        <f t="shared" si="1"/>
        <v>10160.38989530408</v>
      </c>
    </row>
    <row r="15" spans="1:4" ht="12.75">
      <c r="A15">
        <v>6</v>
      </c>
      <c r="B15">
        <v>3756</v>
      </c>
      <c r="C15" s="4">
        <f t="shared" si="0"/>
        <v>3731.543781652472</v>
      </c>
      <c r="D15" s="4">
        <f t="shared" si="1"/>
        <v>598.1066158619747</v>
      </c>
    </row>
    <row r="16" spans="1:4" ht="12.75">
      <c r="A16">
        <v>7</v>
      </c>
      <c r="B16">
        <v>3625</v>
      </c>
      <c r="C16" s="4">
        <f t="shared" si="0"/>
        <v>3763.15180957767</v>
      </c>
      <c r="D16" s="4">
        <f t="shared" si="1"/>
        <v>19085.92248958481</v>
      </c>
    </row>
    <row r="17" spans="1:4" ht="12.75">
      <c r="A17">
        <v>8</v>
      </c>
      <c r="B17">
        <v>3787</v>
      </c>
      <c r="C17" s="4">
        <f t="shared" si="0"/>
        <v>3795.027573187555</v>
      </c>
      <c r="D17" s="4">
        <f t="shared" si="1"/>
        <v>64.44193128155091</v>
      </c>
    </row>
    <row r="18" spans="1:4" ht="12.75">
      <c r="A18">
        <v>9</v>
      </c>
      <c r="B18">
        <v>3927</v>
      </c>
      <c r="C18" s="4">
        <f t="shared" si="0"/>
        <v>3827.1733403362637</v>
      </c>
      <c r="D18" s="4">
        <f t="shared" si="1"/>
        <v>9965.361979619443</v>
      </c>
    </row>
    <row r="19" spans="1:4" ht="12.75">
      <c r="A19">
        <v>10</v>
      </c>
      <c r="B19">
        <v>3883</v>
      </c>
      <c r="C19" s="4">
        <f t="shared" si="0"/>
        <v>3859.59139808778</v>
      </c>
      <c r="D19" s="4">
        <f t="shared" si="1"/>
        <v>547.9626434847942</v>
      </c>
    </row>
    <row r="20" spans="1:4" ht="12.75">
      <c r="A20">
        <v>11</v>
      </c>
      <c r="B20">
        <v>3918</v>
      </c>
      <c r="C20" s="4">
        <f t="shared" si="0"/>
        <v>3892.284052878658</v>
      </c>
      <c r="D20" s="4">
        <f t="shared" si="1"/>
        <v>661.309936347668</v>
      </c>
    </row>
    <row r="21" spans="1:4" ht="12.75">
      <c r="A21">
        <v>12</v>
      </c>
      <c r="B21">
        <v>3997</v>
      </c>
      <c r="C21" s="4">
        <f t="shared" si="0"/>
        <v>3925.2536306821144</v>
      </c>
      <c r="D21" s="4">
        <f t="shared" si="1"/>
        <v>5147.541510298442</v>
      </c>
    </row>
    <row r="22" spans="1:4" ht="12.75">
      <c r="A22">
        <v>13</v>
      </c>
      <c r="B22">
        <v>3911</v>
      </c>
      <c r="C22" s="4">
        <f t="shared" si="0"/>
        <v>3958.50247717351</v>
      </c>
      <c r="D22" s="4">
        <f t="shared" si="1"/>
        <v>2256.485337619859</v>
      </c>
    </row>
    <row r="23" spans="1:4" ht="12.75">
      <c r="A23">
        <v>14</v>
      </c>
      <c r="B23">
        <v>3971</v>
      </c>
      <c r="C23" s="4">
        <f t="shared" si="0"/>
        <v>3992.0329578972433</v>
      </c>
      <c r="D23" s="4">
        <f t="shared" si="1"/>
        <v>442.3853179072072</v>
      </c>
    </row>
    <row r="24" spans="1:4" ht="12.75">
      <c r="A24">
        <v>15</v>
      </c>
      <c r="B24">
        <v>3984</v>
      </c>
      <c r="C24" s="4">
        <f t="shared" si="0"/>
        <v>4025.847458435048</v>
      </c>
      <c r="D24" s="4">
        <f t="shared" si="1"/>
        <v>1751.2097774730603</v>
      </c>
    </row>
    <row r="25" spans="1:4" ht="12.75">
      <c r="A25">
        <v>16</v>
      </c>
      <c r="B25">
        <v>4102</v>
      </c>
      <c r="C25" s="4">
        <f t="shared" si="0"/>
        <v>4059.9483845757172</v>
      </c>
      <c r="D25" s="4">
        <f t="shared" si="1"/>
        <v>1768.3383597917768</v>
      </c>
    </row>
    <row r="26" spans="1:4" ht="12.75">
      <c r="A26">
        <v>17</v>
      </c>
      <c r="B26">
        <v>4035</v>
      </c>
      <c r="C26" s="4">
        <f t="shared" si="0"/>
        <v>4094.338162486269</v>
      </c>
      <c r="D26" s="4">
        <f t="shared" si="1"/>
        <v>3521.0175272468714</v>
      </c>
    </row>
    <row r="27" spans="1:4" ht="12.75">
      <c r="A27">
        <v>18</v>
      </c>
      <c r="B27">
        <v>4208</v>
      </c>
      <c r="C27" s="4">
        <f t="shared" si="0"/>
        <v>4129.019238884564</v>
      </c>
      <c r="D27" s="4">
        <f t="shared" si="1"/>
        <v>6237.960626373504</v>
      </c>
    </row>
    <row r="28" spans="1:4" ht="12.75">
      <c r="A28">
        <v>19</v>
      </c>
      <c r="B28">
        <v>4084</v>
      </c>
      <c r="C28" s="4">
        <f t="shared" si="0"/>
        <v>4163.994081213374</v>
      </c>
      <c r="D28" s="4">
        <f t="shared" si="1"/>
        <v>6399.053029171819</v>
      </c>
    </row>
    <row r="29" spans="1:4" ht="12.75">
      <c r="A29">
        <v>20</v>
      </c>
      <c r="B29">
        <v>4143</v>
      </c>
      <c r="C29" s="4">
        <f t="shared" si="0"/>
        <v>4199.265177815935</v>
      </c>
      <c r="D29" s="4">
        <f t="shared" si="1"/>
        <v>3165.770234658807</v>
      </c>
    </row>
    <row r="30" spans="1:4" ht="12.75">
      <c r="A30">
        <v>21</v>
      </c>
      <c r="B30">
        <v>4270</v>
      </c>
      <c r="C30" s="4">
        <f t="shared" si="0"/>
        <v>4234.835038112989</v>
      </c>
      <c r="D30" s="4">
        <f t="shared" si="1"/>
        <v>1236.5745445149064</v>
      </c>
    </row>
    <row r="31" spans="1:4" ht="12.75">
      <c r="A31">
        <v>22</v>
      </c>
      <c r="B31">
        <v>4326</v>
      </c>
      <c r="C31" s="4">
        <f t="shared" si="0"/>
        <v>4270.706192781315</v>
      </c>
      <c r="D31" s="4">
        <f t="shared" si="1"/>
        <v>3057.405116737133</v>
      </c>
    </row>
    <row r="32" spans="1:4" ht="12.75">
      <c r="A32">
        <v>23</v>
      </c>
      <c r="B32">
        <v>4232</v>
      </c>
      <c r="C32" s="4">
        <f t="shared" si="0"/>
        <v>4306.881193933778</v>
      </c>
      <c r="D32" s="4">
        <f t="shared" si="1"/>
        <v>5607.1932049481275</v>
      </c>
    </row>
    <row r="33" spans="1:4" ht="12.75">
      <c r="A33">
        <v>24</v>
      </c>
      <c r="B33">
        <v>4391</v>
      </c>
      <c r="C33" s="4">
        <f t="shared" si="0"/>
        <v>4343.362615300912</v>
      </c>
      <c r="D33" s="4">
        <f t="shared" si="1"/>
        <v>2269.320420968924</v>
      </c>
    </row>
    <row r="299" ht="12.75">
      <c r="C299">
        <f ca="1">IF(B299&lt;4,"",ROUND(2000*EXP(-0.1*B299)*(1+0.05/4*A299)*NORMINV(RAND(),1,0.02),0))</f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X129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12.140625" style="0" customWidth="1"/>
    <col min="3" max="3" width="10.57421875" style="0" customWidth="1"/>
    <col min="4" max="4" width="9.7109375" style="0" customWidth="1"/>
    <col min="7" max="13" width="0" style="0" hidden="1" customWidth="1"/>
    <col min="17" max="17" width="10.140625" style="0" customWidth="1"/>
    <col min="21" max="21" width="10.421875" style="0" customWidth="1"/>
    <col min="22" max="22" width="9.8515625" style="0" customWidth="1"/>
  </cols>
  <sheetData>
    <row r="1" ht="12.75">
      <c r="A1" s="1" t="s">
        <v>15</v>
      </c>
    </row>
    <row r="3" ht="12.75">
      <c r="A3" t="s">
        <v>16</v>
      </c>
    </row>
    <row r="4" spans="2:4" ht="12.75">
      <c r="B4" s="2" t="s">
        <v>1</v>
      </c>
      <c r="C4" s="2" t="s">
        <v>3</v>
      </c>
      <c r="D4" s="2" t="s">
        <v>4</v>
      </c>
    </row>
    <row r="5" spans="1:4" ht="12.75">
      <c r="A5" t="s">
        <v>7</v>
      </c>
      <c r="B5" s="8">
        <f>MaintData!B5</f>
        <v>140.77878404927043</v>
      </c>
      <c r="C5" s="8">
        <f>SalvData!B5</f>
        <v>2003.73922013922</v>
      </c>
      <c r="D5" s="8">
        <f>PurchData!B5</f>
        <v>3547.3934437121975</v>
      </c>
    </row>
    <row r="6" spans="1:4" ht="12.75">
      <c r="A6" t="s">
        <v>8</v>
      </c>
      <c r="B6" s="8">
        <f>MaintData!B6</f>
        <v>0.18964470754348867</v>
      </c>
      <c r="C6" s="8">
        <f>SalvData!B6</f>
        <v>0.1500681184881744</v>
      </c>
      <c r="D6" s="8"/>
    </row>
    <row r="7" spans="1:4" ht="12.75">
      <c r="A7" t="s">
        <v>9</v>
      </c>
      <c r="B7" s="8">
        <f>MaintData!B7</f>
        <v>0.01111714666290737</v>
      </c>
      <c r="C7" s="8">
        <f>SalvData!B7</f>
        <v>0.012388260601351961</v>
      </c>
      <c r="D7" s="8">
        <f>PurchData!B6</f>
        <v>0.0084348229863587</v>
      </c>
    </row>
    <row r="8" spans="2:4" ht="57.75" customHeight="1">
      <c r="B8" s="8"/>
      <c r="C8" s="8"/>
      <c r="D8" s="8"/>
    </row>
    <row r="9" spans="1:21" ht="12.75">
      <c r="A9" t="s">
        <v>17</v>
      </c>
      <c r="D9" t="s">
        <v>34</v>
      </c>
      <c r="U9" t="s">
        <v>23</v>
      </c>
    </row>
    <row r="10" spans="1:24" ht="13.5" thickBot="1">
      <c r="A10" s="2" t="s">
        <v>18</v>
      </c>
      <c r="B10" s="2" t="s">
        <v>19</v>
      </c>
      <c r="C10" t="s">
        <v>20</v>
      </c>
      <c r="D10" s="2">
        <v>1</v>
      </c>
      <c r="E10" s="2">
        <v>2</v>
      </c>
      <c r="F10" s="2">
        <v>3</v>
      </c>
      <c r="G10" s="2">
        <v>4</v>
      </c>
      <c r="H10" s="2">
        <v>5</v>
      </c>
      <c r="I10" s="2">
        <v>6</v>
      </c>
      <c r="J10" s="2">
        <v>7</v>
      </c>
      <c r="K10" s="2">
        <v>8</v>
      </c>
      <c r="L10" s="2">
        <v>9</v>
      </c>
      <c r="M10" s="2">
        <v>10</v>
      </c>
      <c r="N10" s="2">
        <v>11</v>
      </c>
      <c r="O10" s="2">
        <v>12</v>
      </c>
      <c r="P10" s="2" t="s">
        <v>3</v>
      </c>
      <c r="Q10" s="2" t="s">
        <v>4</v>
      </c>
      <c r="R10" t="s">
        <v>21</v>
      </c>
      <c r="S10" s="2" t="s">
        <v>22</v>
      </c>
      <c r="U10" s="2" t="s">
        <v>24</v>
      </c>
      <c r="V10" s="2" t="s">
        <v>25</v>
      </c>
      <c r="W10" s="2"/>
      <c r="X10" s="2" t="s">
        <v>29</v>
      </c>
    </row>
    <row r="11" spans="1:24" ht="13.5" thickTop="1">
      <c r="A11" s="9">
        <v>25</v>
      </c>
      <c r="B11" s="9">
        <v>29</v>
      </c>
      <c r="C11">
        <f>B11-A11</f>
        <v>4</v>
      </c>
      <c r="D11" s="3">
        <f aca="true" t="shared" si="0" ref="D11:O20">IF(D$10&lt;=$C11,MCBase*EXP(MCIncr*(D$10-1))*EXP(MCInfl*($A11+D$10-1)),0)</f>
        <v>185.88318103961703</v>
      </c>
      <c r="E11" s="3">
        <f t="shared" si="0"/>
        <v>227.21126595363435</v>
      </c>
      <c r="F11" s="3">
        <f t="shared" si="0"/>
        <v>277.72797456726545</v>
      </c>
      <c r="G11" s="3">
        <f t="shared" si="0"/>
        <v>339.47624706679676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aca="true" t="shared" si="1" ref="P11:P42">SVBase*EXP(-SVDecr*$C11)*EXP(SVInfl*($B11))</f>
        <v>1574.6013491214005</v>
      </c>
      <c r="Q11" s="3">
        <f aca="true" t="shared" si="2" ref="Q11:Q42">PCBase*EXP(PCInfl*($B11))</f>
        <v>4530.457642364477</v>
      </c>
      <c r="R11" s="3">
        <f>SUM(D11:O11)-P11+Q11</f>
        <v>3986.15496187039</v>
      </c>
      <c r="S11" s="10">
        <v>0</v>
      </c>
      <c r="U11">
        <v>25</v>
      </c>
      <c r="V11">
        <f>SUMIF(Origins,U11,Flows)</f>
        <v>1</v>
      </c>
      <c r="W11" s="13" t="s">
        <v>28</v>
      </c>
      <c r="X11">
        <v>1</v>
      </c>
    </row>
    <row r="12" spans="1:19" ht="12.75">
      <c r="A12" s="9">
        <v>25</v>
      </c>
      <c r="B12" s="9">
        <v>30</v>
      </c>
      <c r="C12">
        <f aca="true" t="shared" si="3" ref="C12:C83">B12-A12</f>
        <v>5</v>
      </c>
      <c r="D12" s="3">
        <f t="shared" si="0"/>
        <v>185.88318103961703</v>
      </c>
      <c r="E12" s="3">
        <f t="shared" si="0"/>
        <v>227.21126595363435</v>
      </c>
      <c r="F12" s="3">
        <f t="shared" si="0"/>
        <v>277.72797456726545</v>
      </c>
      <c r="G12" s="3">
        <f t="shared" si="0"/>
        <v>339.47624706679676</v>
      </c>
      <c r="H12" s="3">
        <f t="shared" si="0"/>
        <v>414.9532379736735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 t="shared" si="0"/>
        <v>0</v>
      </c>
      <c r="M12" s="3">
        <f t="shared" si="0"/>
        <v>0</v>
      </c>
      <c r="N12" s="3">
        <f t="shared" si="0"/>
        <v>0</v>
      </c>
      <c r="O12" s="3">
        <f t="shared" si="0"/>
        <v>0</v>
      </c>
      <c r="P12" s="3">
        <f t="shared" si="1"/>
        <v>1372.0723630815578</v>
      </c>
      <c r="Q12" s="3">
        <f t="shared" si="2"/>
        <v>4568.832867218564</v>
      </c>
      <c r="R12" s="3">
        <f aca="true" t="shared" si="4" ref="R12:R83">SUM(D12:O12)-P12+Q12</f>
        <v>4642.012410737994</v>
      </c>
      <c r="S12" s="11">
        <v>0</v>
      </c>
    </row>
    <row r="13" spans="1:24" ht="12.75">
      <c r="A13" s="9">
        <v>25</v>
      </c>
      <c r="B13" s="9">
        <v>31</v>
      </c>
      <c r="C13">
        <f t="shared" si="3"/>
        <v>6</v>
      </c>
      <c r="D13" s="3">
        <f t="shared" si="0"/>
        <v>185.88318103961703</v>
      </c>
      <c r="E13" s="3">
        <f t="shared" si="0"/>
        <v>227.21126595363435</v>
      </c>
      <c r="F13" s="3">
        <f t="shared" si="0"/>
        <v>277.72797456726545</v>
      </c>
      <c r="G13" s="3">
        <f t="shared" si="0"/>
        <v>339.47624706679676</v>
      </c>
      <c r="H13" s="3">
        <f t="shared" si="0"/>
        <v>414.9532379736735</v>
      </c>
      <c r="I13" s="3">
        <f t="shared" si="0"/>
        <v>507.21130327258516</v>
      </c>
      <c r="J13" s="3">
        <f t="shared" si="0"/>
        <v>0</v>
      </c>
      <c r="K13" s="3">
        <f t="shared" si="0"/>
        <v>0</v>
      </c>
      <c r="L13" s="3">
        <f t="shared" si="0"/>
        <v>0</v>
      </c>
      <c r="M13" s="3">
        <f t="shared" si="0"/>
        <v>0</v>
      </c>
      <c r="N13" s="3">
        <f t="shared" si="0"/>
        <v>0</v>
      </c>
      <c r="O13" s="3">
        <f t="shared" si="0"/>
        <v>0</v>
      </c>
      <c r="P13" s="3">
        <f t="shared" si="1"/>
        <v>1195.5931389126888</v>
      </c>
      <c r="Q13" s="3">
        <f t="shared" si="2"/>
        <v>4607.53314927412</v>
      </c>
      <c r="R13" s="3">
        <f t="shared" si="4"/>
        <v>5364.403220235004</v>
      </c>
      <c r="S13" s="11">
        <v>0</v>
      </c>
      <c r="U13" s="2" t="s">
        <v>24</v>
      </c>
      <c r="V13" s="2" t="s">
        <v>26</v>
      </c>
      <c r="W13" s="2"/>
      <c r="X13" s="2" t="s">
        <v>29</v>
      </c>
    </row>
    <row r="14" spans="1:24" ht="12.75">
      <c r="A14" s="9">
        <v>25</v>
      </c>
      <c r="B14" s="9">
        <v>32</v>
      </c>
      <c r="C14">
        <f t="shared" si="3"/>
        <v>7</v>
      </c>
      <c r="D14" s="3">
        <f t="shared" si="0"/>
        <v>185.88318103961703</v>
      </c>
      <c r="E14" s="3">
        <f t="shared" si="0"/>
        <v>227.21126595363435</v>
      </c>
      <c r="F14" s="3">
        <f t="shared" si="0"/>
        <v>277.72797456726545</v>
      </c>
      <c r="G14" s="3">
        <f t="shared" si="0"/>
        <v>339.47624706679676</v>
      </c>
      <c r="H14" s="3">
        <f t="shared" si="0"/>
        <v>414.9532379736735</v>
      </c>
      <c r="I14" s="3">
        <f t="shared" si="0"/>
        <v>507.21130327258516</v>
      </c>
      <c r="J14" s="3">
        <f t="shared" si="0"/>
        <v>619.9814403756895</v>
      </c>
      <c r="K14" s="3">
        <f t="shared" si="0"/>
        <v>0</v>
      </c>
      <c r="L14" s="3">
        <f t="shared" si="0"/>
        <v>0</v>
      </c>
      <c r="M14" s="3">
        <f t="shared" si="0"/>
        <v>0</v>
      </c>
      <c r="N14" s="3">
        <f t="shared" si="0"/>
        <v>0</v>
      </c>
      <c r="O14" s="3">
        <f t="shared" si="0"/>
        <v>0</v>
      </c>
      <c r="P14" s="3">
        <f t="shared" si="1"/>
        <v>1041.813094030033</v>
      </c>
      <c r="Q14" s="3">
        <f t="shared" si="2"/>
        <v>4646.561241926979</v>
      </c>
      <c r="R14" s="3">
        <f t="shared" si="4"/>
        <v>6177.192798146209</v>
      </c>
      <c r="S14" s="11">
        <v>1</v>
      </c>
      <c r="U14">
        <v>26</v>
      </c>
      <c r="V14">
        <v>0</v>
      </c>
      <c r="W14" s="13" t="s">
        <v>28</v>
      </c>
      <c r="X14">
        <v>0</v>
      </c>
    </row>
    <row r="15" spans="1:24" ht="12.75">
      <c r="A15" s="9">
        <v>25</v>
      </c>
      <c r="B15" s="9">
        <v>33</v>
      </c>
      <c r="C15">
        <f t="shared" si="3"/>
        <v>8</v>
      </c>
      <c r="D15" s="3">
        <f t="shared" si="0"/>
        <v>185.88318103961703</v>
      </c>
      <c r="E15" s="3">
        <f t="shared" si="0"/>
        <v>227.21126595363435</v>
      </c>
      <c r="F15" s="3">
        <f t="shared" si="0"/>
        <v>277.72797456726545</v>
      </c>
      <c r="G15" s="3">
        <f t="shared" si="0"/>
        <v>339.47624706679676</v>
      </c>
      <c r="H15" s="3">
        <f t="shared" si="0"/>
        <v>414.9532379736735</v>
      </c>
      <c r="I15" s="3">
        <f t="shared" si="0"/>
        <v>507.21130327258516</v>
      </c>
      <c r="J15" s="3">
        <f t="shared" si="0"/>
        <v>619.9814403756895</v>
      </c>
      <c r="K15" s="3">
        <f t="shared" si="0"/>
        <v>757.8241729438413</v>
      </c>
      <c r="L15" s="3">
        <f t="shared" si="0"/>
        <v>0</v>
      </c>
      <c r="M15" s="3">
        <f t="shared" si="0"/>
        <v>0</v>
      </c>
      <c r="N15" s="3">
        <f t="shared" si="0"/>
        <v>0</v>
      </c>
      <c r="O15" s="3">
        <f t="shared" si="0"/>
        <v>0</v>
      </c>
      <c r="P15" s="3">
        <f t="shared" si="1"/>
        <v>907.8126057828542</v>
      </c>
      <c r="Q15" s="3">
        <f t="shared" si="2"/>
        <v>4685.919921895605</v>
      </c>
      <c r="R15" s="3">
        <f t="shared" si="4"/>
        <v>7108.376139305854</v>
      </c>
      <c r="S15" s="11">
        <v>0</v>
      </c>
      <c r="U15">
        <v>27</v>
      </c>
      <c r="V15">
        <v>0</v>
      </c>
      <c r="W15" s="13" t="s">
        <v>28</v>
      </c>
      <c r="X15">
        <v>0</v>
      </c>
    </row>
    <row r="16" spans="1:24" ht="12.75">
      <c r="A16" s="9">
        <v>25</v>
      </c>
      <c r="B16" s="9">
        <v>34</v>
      </c>
      <c r="C16">
        <f t="shared" si="3"/>
        <v>9</v>
      </c>
      <c r="D16" s="3">
        <f t="shared" si="0"/>
        <v>185.88318103961703</v>
      </c>
      <c r="E16" s="3">
        <f t="shared" si="0"/>
        <v>227.21126595363435</v>
      </c>
      <c r="F16" s="3">
        <f t="shared" si="0"/>
        <v>277.72797456726545</v>
      </c>
      <c r="G16" s="3">
        <f t="shared" si="0"/>
        <v>339.47624706679676</v>
      </c>
      <c r="H16" s="3">
        <f t="shared" si="0"/>
        <v>414.9532379736735</v>
      </c>
      <c r="I16" s="3">
        <f t="shared" si="0"/>
        <v>507.21130327258516</v>
      </c>
      <c r="J16" s="3">
        <f t="shared" si="0"/>
        <v>619.9814403756895</v>
      </c>
      <c r="K16" s="3">
        <f t="shared" si="0"/>
        <v>757.8241729438413</v>
      </c>
      <c r="L16" s="3">
        <f t="shared" si="0"/>
        <v>926.3139824798794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1"/>
        <v>791.0475803584959</v>
      </c>
      <c r="Q16" s="3">
        <f t="shared" si="2"/>
        <v>4725.611989418641</v>
      </c>
      <c r="R16" s="3">
        <f t="shared" si="4"/>
        <v>8191.147214733128</v>
      </c>
      <c r="S16" s="11">
        <v>0</v>
      </c>
      <c r="U16">
        <v>28</v>
      </c>
      <c r="V16">
        <v>0</v>
      </c>
      <c r="W16" s="13" t="s">
        <v>28</v>
      </c>
      <c r="X16">
        <v>0</v>
      </c>
    </row>
    <row r="17" spans="1:24" ht="12.75">
      <c r="A17" s="9">
        <v>25</v>
      </c>
      <c r="B17" s="9">
        <v>35</v>
      </c>
      <c r="C17">
        <f t="shared" si="3"/>
        <v>10</v>
      </c>
      <c r="D17" s="3">
        <f t="shared" si="0"/>
        <v>185.88318103961703</v>
      </c>
      <c r="E17" s="3">
        <f t="shared" si="0"/>
        <v>227.21126595363435</v>
      </c>
      <c r="F17" s="3">
        <f t="shared" si="0"/>
        <v>277.72797456726545</v>
      </c>
      <c r="G17" s="3">
        <f t="shared" si="0"/>
        <v>339.47624706679676</v>
      </c>
      <c r="H17" s="3">
        <f t="shared" si="0"/>
        <v>414.9532379736735</v>
      </c>
      <c r="I17" s="3">
        <f t="shared" si="0"/>
        <v>507.21130327258516</v>
      </c>
      <c r="J17" s="3">
        <f t="shared" si="0"/>
        <v>619.9814403756895</v>
      </c>
      <c r="K17" s="3">
        <f t="shared" si="0"/>
        <v>757.8241729438413</v>
      </c>
      <c r="L17" s="3">
        <f t="shared" si="0"/>
        <v>926.3139824798794</v>
      </c>
      <c r="M17" s="3">
        <f t="shared" si="0"/>
        <v>1132.2647452700364</v>
      </c>
      <c r="N17" s="3">
        <f t="shared" si="0"/>
        <v>0</v>
      </c>
      <c r="O17" s="3">
        <f t="shared" si="0"/>
        <v>0</v>
      </c>
      <c r="P17" s="3">
        <f t="shared" si="1"/>
        <v>689.301151366376</v>
      </c>
      <c r="Q17" s="3">
        <f t="shared" si="2"/>
        <v>4765.640268454148</v>
      </c>
      <c r="R17" s="3">
        <f t="shared" si="4"/>
        <v>9465.18666803079</v>
      </c>
      <c r="S17" s="11">
        <v>0</v>
      </c>
      <c r="U17">
        <v>29</v>
      </c>
      <c r="V17">
        <v>0</v>
      </c>
      <c r="W17" s="13" t="s">
        <v>28</v>
      </c>
      <c r="X17">
        <v>0</v>
      </c>
    </row>
    <row r="18" spans="1:24" ht="12.75">
      <c r="A18" s="9">
        <v>25</v>
      </c>
      <c r="B18" s="9">
        <v>36</v>
      </c>
      <c r="C18">
        <f t="shared" si="3"/>
        <v>11</v>
      </c>
      <c r="D18" s="3">
        <f t="shared" si="0"/>
        <v>185.88318103961703</v>
      </c>
      <c r="E18" s="3">
        <f t="shared" si="0"/>
        <v>227.21126595363435</v>
      </c>
      <c r="F18" s="3">
        <f t="shared" si="0"/>
        <v>277.72797456726545</v>
      </c>
      <c r="G18" s="3">
        <f t="shared" si="0"/>
        <v>339.47624706679676</v>
      </c>
      <c r="H18" s="3">
        <f t="shared" si="0"/>
        <v>414.9532379736735</v>
      </c>
      <c r="I18" s="3">
        <f t="shared" si="0"/>
        <v>507.21130327258516</v>
      </c>
      <c r="J18" s="3">
        <f t="shared" si="0"/>
        <v>619.9814403756895</v>
      </c>
      <c r="K18" s="3">
        <f t="shared" si="0"/>
        <v>757.8241729438413</v>
      </c>
      <c r="L18" s="3">
        <f t="shared" si="0"/>
        <v>926.3139824798794</v>
      </c>
      <c r="M18" s="3">
        <f t="shared" si="0"/>
        <v>1132.2647452700364</v>
      </c>
      <c r="N18" s="3">
        <f t="shared" si="0"/>
        <v>1384.005291541918</v>
      </c>
      <c r="O18" s="3">
        <f t="shared" si="0"/>
        <v>0</v>
      </c>
      <c r="P18" s="3">
        <f t="shared" si="1"/>
        <v>600.6415910654624</v>
      </c>
      <c r="Q18" s="3">
        <f t="shared" si="2"/>
        <v>4806.007606880509</v>
      </c>
      <c r="R18" s="3">
        <f t="shared" si="4"/>
        <v>10978.218858299984</v>
      </c>
      <c r="S18" s="11">
        <v>0</v>
      </c>
      <c r="U18">
        <v>30</v>
      </c>
      <c r="V18">
        <v>0</v>
      </c>
      <c r="W18" s="13" t="s">
        <v>28</v>
      </c>
      <c r="X18">
        <v>0</v>
      </c>
    </row>
    <row r="19" spans="1:24" ht="12.75">
      <c r="A19" s="9">
        <v>25</v>
      </c>
      <c r="B19" s="9">
        <v>37</v>
      </c>
      <c r="C19">
        <f>B19-A19</f>
        <v>12</v>
      </c>
      <c r="D19" s="3">
        <f t="shared" si="0"/>
        <v>185.88318103961703</v>
      </c>
      <c r="E19" s="3">
        <f t="shared" si="0"/>
        <v>227.21126595363435</v>
      </c>
      <c r="F19" s="3">
        <f t="shared" si="0"/>
        <v>277.72797456726545</v>
      </c>
      <c r="G19" s="3">
        <f t="shared" si="0"/>
        <v>339.47624706679676</v>
      </c>
      <c r="H19" s="3">
        <f t="shared" si="0"/>
        <v>414.9532379736735</v>
      </c>
      <c r="I19" s="3">
        <f t="shared" si="0"/>
        <v>507.21130327258516</v>
      </c>
      <c r="J19" s="3">
        <f t="shared" si="0"/>
        <v>619.9814403756895</v>
      </c>
      <c r="K19" s="3">
        <f t="shared" si="0"/>
        <v>757.8241729438413</v>
      </c>
      <c r="L19" s="3">
        <f t="shared" si="0"/>
        <v>926.3139824798794</v>
      </c>
      <c r="M19" s="3">
        <f t="shared" si="0"/>
        <v>1132.2647452700364</v>
      </c>
      <c r="N19" s="3">
        <f t="shared" si="0"/>
        <v>1384.005291541918</v>
      </c>
      <c r="O19" s="3">
        <f t="shared" si="0"/>
        <v>1691.7162306940893</v>
      </c>
      <c r="P19" s="3">
        <f t="shared" si="1"/>
        <v>523.3856351501936</v>
      </c>
      <c r="Q19" s="3">
        <f t="shared" si="2"/>
        <v>4846.716876699052</v>
      </c>
      <c r="R19" s="3">
        <f>SUM(D19:O19)-P19+Q19</f>
        <v>12787.900314727885</v>
      </c>
      <c r="S19" s="11">
        <v>0</v>
      </c>
      <c r="U19">
        <v>31</v>
      </c>
      <c r="V19">
        <v>0</v>
      </c>
      <c r="W19" s="13" t="s">
        <v>28</v>
      </c>
      <c r="X19">
        <v>0</v>
      </c>
    </row>
    <row r="20" spans="1:24" ht="12.75">
      <c r="A20" s="9">
        <v>26</v>
      </c>
      <c r="B20" s="9">
        <v>30</v>
      </c>
      <c r="C20">
        <f t="shared" si="3"/>
        <v>4</v>
      </c>
      <c r="D20" s="3">
        <f t="shared" si="0"/>
        <v>187.96120105001944</v>
      </c>
      <c r="E20" s="3">
        <f t="shared" si="0"/>
        <v>229.75129972430608</v>
      </c>
      <c r="F20" s="3">
        <f t="shared" si="0"/>
        <v>280.83274330089444</v>
      </c>
      <c r="G20" s="3">
        <f t="shared" si="0"/>
        <v>343.2713103453338</v>
      </c>
      <c r="H20" s="3">
        <f t="shared" si="0"/>
        <v>0</v>
      </c>
      <c r="I20" s="3">
        <f t="shared" si="0"/>
        <v>0</v>
      </c>
      <c r="J20" s="3">
        <f t="shared" si="0"/>
        <v>0</v>
      </c>
      <c r="K20" s="3">
        <f t="shared" si="0"/>
        <v>0</v>
      </c>
      <c r="L20" s="3">
        <f t="shared" si="0"/>
        <v>0</v>
      </c>
      <c r="M20" s="3">
        <f t="shared" si="0"/>
        <v>0</v>
      </c>
      <c r="N20" s="3">
        <f t="shared" si="0"/>
        <v>0</v>
      </c>
      <c r="O20" s="3">
        <f t="shared" si="0"/>
        <v>0</v>
      </c>
      <c r="P20" s="3">
        <f t="shared" si="1"/>
        <v>1594.229247716795</v>
      </c>
      <c r="Q20" s="3">
        <f t="shared" si="2"/>
        <v>4568.832867218564</v>
      </c>
      <c r="R20" s="3">
        <f t="shared" si="4"/>
        <v>4016.420173922323</v>
      </c>
      <c r="S20" s="11">
        <v>0</v>
      </c>
      <c r="U20">
        <v>32</v>
      </c>
      <c r="V20">
        <v>0</v>
      </c>
      <c r="W20" s="13" t="s">
        <v>28</v>
      </c>
      <c r="X20">
        <v>0</v>
      </c>
    </row>
    <row r="21" spans="1:24" ht="12.75">
      <c r="A21" s="9">
        <v>26</v>
      </c>
      <c r="B21" s="9">
        <v>31</v>
      </c>
      <c r="C21">
        <f t="shared" si="3"/>
        <v>5</v>
      </c>
      <c r="D21" s="3">
        <f aca="true" t="shared" si="5" ref="D21:O30">IF(D$10&lt;=$C21,MCBase*EXP(MCIncr*(D$10-1))*EXP(MCInfl*($A21+D$10-1)),0)</f>
        <v>187.96120105001944</v>
      </c>
      <c r="E21" s="3">
        <f t="shared" si="5"/>
        <v>229.75129972430608</v>
      </c>
      <c r="F21" s="3">
        <f t="shared" si="5"/>
        <v>280.83274330089444</v>
      </c>
      <c r="G21" s="3">
        <f t="shared" si="5"/>
        <v>343.2713103453338</v>
      </c>
      <c r="H21" s="3">
        <f t="shared" si="5"/>
        <v>419.59207149840637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0</v>
      </c>
      <c r="N21" s="3">
        <f t="shared" si="5"/>
        <v>0</v>
      </c>
      <c r="O21" s="3">
        <f t="shared" si="5"/>
        <v>0</v>
      </c>
      <c r="P21" s="3">
        <f t="shared" si="1"/>
        <v>1389.175674483606</v>
      </c>
      <c r="Q21" s="3">
        <f t="shared" si="2"/>
        <v>4607.53314927412</v>
      </c>
      <c r="R21" s="3">
        <f t="shared" si="4"/>
        <v>4679.766100709474</v>
      </c>
      <c r="S21" s="11">
        <v>0</v>
      </c>
      <c r="U21">
        <v>33</v>
      </c>
      <c r="V21">
        <v>0</v>
      </c>
      <c r="W21" s="13" t="s">
        <v>28</v>
      </c>
      <c r="X21">
        <v>0</v>
      </c>
    </row>
    <row r="22" spans="1:24" ht="12.75">
      <c r="A22" s="9">
        <v>26</v>
      </c>
      <c r="B22" s="9">
        <v>32</v>
      </c>
      <c r="C22">
        <f t="shared" si="3"/>
        <v>6</v>
      </c>
      <c r="D22" s="3">
        <f t="shared" si="5"/>
        <v>187.96120105001944</v>
      </c>
      <c r="E22" s="3">
        <f t="shared" si="5"/>
        <v>229.75129972430608</v>
      </c>
      <c r="F22" s="3">
        <f t="shared" si="5"/>
        <v>280.83274330089444</v>
      </c>
      <c r="G22" s="3">
        <f t="shared" si="5"/>
        <v>343.2713103453338</v>
      </c>
      <c r="H22" s="3">
        <f t="shared" si="5"/>
        <v>419.59207149840637</v>
      </c>
      <c r="I22" s="3">
        <f t="shared" si="5"/>
        <v>512.8815055566641</v>
      </c>
      <c r="J22" s="3">
        <f t="shared" si="5"/>
        <v>0</v>
      </c>
      <c r="K22" s="3">
        <f t="shared" si="5"/>
        <v>0</v>
      </c>
      <c r="L22" s="3">
        <f t="shared" si="5"/>
        <v>0</v>
      </c>
      <c r="M22" s="3">
        <f t="shared" si="5"/>
        <v>0</v>
      </c>
      <c r="N22" s="3">
        <f t="shared" si="5"/>
        <v>0</v>
      </c>
      <c r="O22" s="3">
        <f t="shared" si="5"/>
        <v>0</v>
      </c>
      <c r="P22" s="3">
        <f t="shared" si="1"/>
        <v>1210.4965815555024</v>
      </c>
      <c r="Q22" s="3">
        <f t="shared" si="2"/>
        <v>4646.561241926979</v>
      </c>
      <c r="R22" s="3">
        <f t="shared" si="4"/>
        <v>5410.354791847101</v>
      </c>
      <c r="S22" s="11">
        <v>0</v>
      </c>
      <c r="U22">
        <v>34</v>
      </c>
      <c r="V22">
        <v>0</v>
      </c>
      <c r="W22" s="13" t="s">
        <v>28</v>
      </c>
      <c r="X22">
        <v>0</v>
      </c>
    </row>
    <row r="23" spans="1:24" ht="12.75">
      <c r="A23" s="9">
        <v>26</v>
      </c>
      <c r="B23" s="9">
        <v>33</v>
      </c>
      <c r="C23">
        <f t="shared" si="3"/>
        <v>7</v>
      </c>
      <c r="D23" s="3">
        <f t="shared" si="5"/>
        <v>187.96120105001944</v>
      </c>
      <c r="E23" s="3">
        <f t="shared" si="5"/>
        <v>229.75129972430608</v>
      </c>
      <c r="F23" s="3">
        <f t="shared" si="5"/>
        <v>280.83274330089444</v>
      </c>
      <c r="G23" s="3">
        <f t="shared" si="5"/>
        <v>343.2713103453338</v>
      </c>
      <c r="H23" s="3">
        <f t="shared" si="5"/>
        <v>419.59207149840637</v>
      </c>
      <c r="I23" s="3">
        <f t="shared" si="5"/>
        <v>512.8815055566641</v>
      </c>
      <c r="J23" s="3">
        <f t="shared" si="5"/>
        <v>626.9123193932173</v>
      </c>
      <c r="K23" s="3">
        <f t="shared" si="5"/>
        <v>0</v>
      </c>
      <c r="L23" s="3">
        <f t="shared" si="5"/>
        <v>0</v>
      </c>
      <c r="M23" s="3">
        <f t="shared" si="5"/>
        <v>0</v>
      </c>
      <c r="N23" s="3">
        <f t="shared" si="5"/>
        <v>0</v>
      </c>
      <c r="O23" s="3">
        <f t="shared" si="5"/>
        <v>0</v>
      </c>
      <c r="P23" s="3">
        <f t="shared" si="1"/>
        <v>1054.7996202872255</v>
      </c>
      <c r="Q23" s="3">
        <f t="shared" si="2"/>
        <v>4685.919921895605</v>
      </c>
      <c r="R23" s="3">
        <f t="shared" si="4"/>
        <v>6232.322752477221</v>
      </c>
      <c r="S23" s="11">
        <v>0</v>
      </c>
      <c r="U23">
        <v>35</v>
      </c>
      <c r="V23">
        <v>0</v>
      </c>
      <c r="W23" s="13" t="s">
        <v>28</v>
      </c>
      <c r="X23">
        <v>0</v>
      </c>
    </row>
    <row r="24" spans="1:24" ht="12.75">
      <c r="A24" s="9">
        <v>26</v>
      </c>
      <c r="B24" s="9">
        <v>34</v>
      </c>
      <c r="C24">
        <f t="shared" si="3"/>
        <v>8</v>
      </c>
      <c r="D24" s="3">
        <f t="shared" si="5"/>
        <v>187.96120105001944</v>
      </c>
      <c r="E24" s="3">
        <f t="shared" si="5"/>
        <v>229.75129972430608</v>
      </c>
      <c r="F24" s="3">
        <f t="shared" si="5"/>
        <v>280.83274330089444</v>
      </c>
      <c r="G24" s="3">
        <f t="shared" si="5"/>
        <v>343.2713103453338</v>
      </c>
      <c r="H24" s="3">
        <f t="shared" si="5"/>
        <v>419.59207149840637</v>
      </c>
      <c r="I24" s="3">
        <f t="shared" si="5"/>
        <v>512.8815055566641</v>
      </c>
      <c r="J24" s="3">
        <f t="shared" si="5"/>
        <v>626.9123193932173</v>
      </c>
      <c r="K24" s="3">
        <f t="shared" si="5"/>
        <v>766.2960195462958</v>
      </c>
      <c r="L24" s="3">
        <f t="shared" si="5"/>
        <v>0</v>
      </c>
      <c r="M24" s="3">
        <f t="shared" si="5"/>
        <v>0</v>
      </c>
      <c r="N24" s="3">
        <f t="shared" si="5"/>
        <v>0</v>
      </c>
      <c r="O24" s="3">
        <f t="shared" si="5"/>
        <v>0</v>
      </c>
      <c r="P24" s="3">
        <f t="shared" si="1"/>
        <v>919.1287740179883</v>
      </c>
      <c r="Q24" s="3">
        <f t="shared" si="2"/>
        <v>4725.611989418641</v>
      </c>
      <c r="R24" s="3">
        <f t="shared" si="4"/>
        <v>7173.98168581579</v>
      </c>
      <c r="S24" s="11">
        <v>0</v>
      </c>
      <c r="U24">
        <v>36</v>
      </c>
      <c r="V24">
        <v>0</v>
      </c>
      <c r="W24" s="13" t="s">
        <v>28</v>
      </c>
      <c r="X24">
        <v>0</v>
      </c>
    </row>
    <row r="25" spans="1:24" ht="12.75">
      <c r="A25" s="9">
        <v>26</v>
      </c>
      <c r="B25" s="9">
        <v>35</v>
      </c>
      <c r="C25">
        <f t="shared" si="3"/>
        <v>9</v>
      </c>
      <c r="D25" s="3">
        <f t="shared" si="5"/>
        <v>187.96120105001944</v>
      </c>
      <c r="E25" s="3">
        <f t="shared" si="5"/>
        <v>229.75129972430608</v>
      </c>
      <c r="F25" s="3">
        <f t="shared" si="5"/>
        <v>280.83274330089444</v>
      </c>
      <c r="G25" s="3">
        <f t="shared" si="5"/>
        <v>343.2713103453338</v>
      </c>
      <c r="H25" s="3">
        <f t="shared" si="5"/>
        <v>419.59207149840637</v>
      </c>
      <c r="I25" s="3">
        <f t="shared" si="5"/>
        <v>512.8815055566641</v>
      </c>
      <c r="J25" s="3">
        <f t="shared" si="5"/>
        <v>626.9123193932173</v>
      </c>
      <c r="K25" s="3">
        <f t="shared" si="5"/>
        <v>766.2960195462958</v>
      </c>
      <c r="L25" s="3">
        <f t="shared" si="5"/>
        <v>936.6694056050006</v>
      </c>
      <c r="M25" s="3">
        <f t="shared" si="5"/>
        <v>0</v>
      </c>
      <c r="N25" s="3">
        <f t="shared" si="5"/>
        <v>0</v>
      </c>
      <c r="O25" s="3">
        <f t="shared" si="5"/>
        <v>0</v>
      </c>
      <c r="P25" s="3">
        <f t="shared" si="1"/>
        <v>800.9082360095738</v>
      </c>
      <c r="Q25" s="3">
        <f t="shared" si="2"/>
        <v>4765.640268454148</v>
      </c>
      <c r="R25" s="3">
        <f t="shared" si="4"/>
        <v>8268.899908464713</v>
      </c>
      <c r="S25" s="11">
        <v>0</v>
      </c>
      <c r="U25">
        <v>37</v>
      </c>
      <c r="V25">
        <v>0</v>
      </c>
      <c r="W25" s="13" t="s">
        <v>28</v>
      </c>
      <c r="X25">
        <v>0</v>
      </c>
    </row>
    <row r="26" spans="1:24" ht="12.75">
      <c r="A26" s="9">
        <v>26</v>
      </c>
      <c r="B26" s="9">
        <v>36</v>
      </c>
      <c r="C26">
        <f t="shared" si="3"/>
        <v>10</v>
      </c>
      <c r="D26" s="3">
        <f t="shared" si="5"/>
        <v>187.96120105001944</v>
      </c>
      <c r="E26" s="3">
        <f t="shared" si="5"/>
        <v>229.75129972430608</v>
      </c>
      <c r="F26" s="3">
        <f t="shared" si="5"/>
        <v>280.83274330089444</v>
      </c>
      <c r="G26" s="3">
        <f t="shared" si="5"/>
        <v>343.2713103453338</v>
      </c>
      <c r="H26" s="3">
        <f t="shared" si="5"/>
        <v>419.59207149840637</v>
      </c>
      <c r="I26" s="3">
        <f t="shared" si="5"/>
        <v>512.8815055566641</v>
      </c>
      <c r="J26" s="3">
        <f t="shared" si="5"/>
        <v>626.9123193932173</v>
      </c>
      <c r="K26" s="3">
        <f t="shared" si="5"/>
        <v>766.2960195462958</v>
      </c>
      <c r="L26" s="3">
        <f t="shared" si="5"/>
        <v>936.6694056050006</v>
      </c>
      <c r="M26" s="3">
        <f t="shared" si="5"/>
        <v>1144.9225273490017</v>
      </c>
      <c r="N26" s="3">
        <f t="shared" si="5"/>
        <v>0</v>
      </c>
      <c r="O26" s="3">
        <f t="shared" si="5"/>
        <v>0</v>
      </c>
      <c r="P26" s="3">
        <f t="shared" si="1"/>
        <v>697.8935059380631</v>
      </c>
      <c r="Q26" s="3">
        <f t="shared" si="2"/>
        <v>4806.007606880509</v>
      </c>
      <c r="R26" s="3">
        <f t="shared" si="4"/>
        <v>9557.204504311587</v>
      </c>
      <c r="S26" s="11">
        <v>0</v>
      </c>
      <c r="U26">
        <v>38</v>
      </c>
      <c r="V26">
        <v>0</v>
      </c>
      <c r="W26" s="13" t="s">
        <v>28</v>
      </c>
      <c r="X26">
        <v>0</v>
      </c>
    </row>
    <row r="27" spans="1:24" ht="12.75">
      <c r="A27" s="9">
        <v>26</v>
      </c>
      <c r="B27" s="9">
        <v>37</v>
      </c>
      <c r="C27">
        <f t="shared" si="3"/>
        <v>11</v>
      </c>
      <c r="D27" s="3">
        <f t="shared" si="5"/>
        <v>187.96120105001944</v>
      </c>
      <c r="E27" s="3">
        <f t="shared" si="5"/>
        <v>229.75129972430608</v>
      </c>
      <c r="F27" s="3">
        <f t="shared" si="5"/>
        <v>280.83274330089444</v>
      </c>
      <c r="G27" s="3">
        <f t="shared" si="5"/>
        <v>343.2713103453338</v>
      </c>
      <c r="H27" s="3">
        <f t="shared" si="5"/>
        <v>419.59207149840637</v>
      </c>
      <c r="I27" s="3">
        <f t="shared" si="5"/>
        <v>512.8815055566641</v>
      </c>
      <c r="J27" s="3">
        <f t="shared" si="5"/>
        <v>626.9123193932173</v>
      </c>
      <c r="K27" s="3">
        <f t="shared" si="5"/>
        <v>766.2960195462958</v>
      </c>
      <c r="L27" s="3">
        <f t="shared" si="5"/>
        <v>936.6694056050006</v>
      </c>
      <c r="M27" s="3">
        <f t="shared" si="5"/>
        <v>1144.9225273490017</v>
      </c>
      <c r="N27" s="3">
        <f t="shared" si="5"/>
        <v>1399.477324429681</v>
      </c>
      <c r="O27" s="3">
        <f t="shared" si="5"/>
        <v>0</v>
      </c>
      <c r="P27" s="3">
        <f t="shared" si="1"/>
        <v>608.1287764715894</v>
      </c>
      <c r="Q27" s="3">
        <f t="shared" si="2"/>
        <v>4846.716876699052</v>
      </c>
      <c r="R27" s="3">
        <f t="shared" si="4"/>
        <v>11087.155828026283</v>
      </c>
      <c r="S27" s="11">
        <v>0</v>
      </c>
      <c r="U27">
        <v>39</v>
      </c>
      <c r="V27">
        <v>0</v>
      </c>
      <c r="W27" s="13" t="s">
        <v>28</v>
      </c>
      <c r="X27">
        <v>0</v>
      </c>
    </row>
    <row r="28" spans="1:24" ht="12.75">
      <c r="A28" s="9">
        <v>26</v>
      </c>
      <c r="B28" s="9">
        <v>38</v>
      </c>
      <c r="C28">
        <f>B28-A28</f>
        <v>12</v>
      </c>
      <c r="D28" s="3">
        <f t="shared" si="5"/>
        <v>187.96120105001944</v>
      </c>
      <c r="E28" s="3">
        <f t="shared" si="5"/>
        <v>229.75129972430608</v>
      </c>
      <c r="F28" s="3">
        <f t="shared" si="5"/>
        <v>280.83274330089444</v>
      </c>
      <c r="G28" s="3">
        <f t="shared" si="5"/>
        <v>343.2713103453338</v>
      </c>
      <c r="H28" s="3">
        <f t="shared" si="5"/>
        <v>419.59207149840637</v>
      </c>
      <c r="I28" s="3">
        <f t="shared" si="5"/>
        <v>512.8815055566641</v>
      </c>
      <c r="J28" s="3">
        <f t="shared" si="5"/>
        <v>626.9123193932173</v>
      </c>
      <c r="K28" s="3">
        <f t="shared" si="5"/>
        <v>766.2960195462958</v>
      </c>
      <c r="L28" s="3">
        <f t="shared" si="5"/>
        <v>936.6694056050006</v>
      </c>
      <c r="M28" s="3">
        <f t="shared" si="5"/>
        <v>1144.9225273490017</v>
      </c>
      <c r="N28" s="3">
        <f t="shared" si="5"/>
        <v>1399.477324429681</v>
      </c>
      <c r="O28" s="3">
        <f t="shared" si="5"/>
        <v>1710.6282170268153</v>
      </c>
      <c r="P28" s="3">
        <f t="shared" si="1"/>
        <v>529.9098008882365</v>
      </c>
      <c r="Q28" s="3">
        <f t="shared" si="2"/>
        <v>4887.7709742383795</v>
      </c>
      <c r="R28" s="3">
        <f>SUM(D28:O28)-P28+Q28</f>
        <v>12917.05711817578</v>
      </c>
      <c r="S28" s="11">
        <v>0</v>
      </c>
      <c r="U28">
        <v>40</v>
      </c>
      <c r="V28">
        <v>0</v>
      </c>
      <c r="W28" s="13" t="s">
        <v>28</v>
      </c>
      <c r="X28">
        <v>0</v>
      </c>
    </row>
    <row r="29" spans="1:24" ht="12.75">
      <c r="A29" s="9">
        <v>27</v>
      </c>
      <c r="B29" s="9">
        <v>31</v>
      </c>
      <c r="C29">
        <f t="shared" si="3"/>
        <v>4</v>
      </c>
      <c r="D29" s="3">
        <f t="shared" si="5"/>
        <v>190.06245160306418</v>
      </c>
      <c r="E29" s="3">
        <f t="shared" si="5"/>
        <v>232.3197289688073</v>
      </c>
      <c r="F29" s="3">
        <f t="shared" si="5"/>
        <v>283.9722207775096</v>
      </c>
      <c r="G29" s="3">
        <f t="shared" si="5"/>
        <v>347.108799288148</v>
      </c>
      <c r="H29" s="3">
        <f t="shared" si="5"/>
        <v>0</v>
      </c>
      <c r="I29" s="3">
        <f t="shared" si="5"/>
        <v>0</v>
      </c>
      <c r="J29" s="3">
        <f t="shared" si="5"/>
        <v>0</v>
      </c>
      <c r="K29" s="3">
        <f t="shared" si="5"/>
        <v>0</v>
      </c>
      <c r="L29" s="3">
        <f t="shared" si="5"/>
        <v>0</v>
      </c>
      <c r="M29" s="3">
        <f t="shared" si="5"/>
        <v>0</v>
      </c>
      <c r="N29" s="3">
        <f t="shared" si="5"/>
        <v>0</v>
      </c>
      <c r="O29" s="3">
        <f t="shared" si="5"/>
        <v>0</v>
      </c>
      <c r="P29" s="3">
        <f t="shared" si="1"/>
        <v>1614.101814210821</v>
      </c>
      <c r="Q29" s="3">
        <f t="shared" si="2"/>
        <v>4607.53314927412</v>
      </c>
      <c r="R29" s="3">
        <f t="shared" si="4"/>
        <v>4046.894535700828</v>
      </c>
      <c r="S29" s="11">
        <v>0</v>
      </c>
      <c r="U29">
        <v>41</v>
      </c>
      <c r="V29">
        <v>0</v>
      </c>
      <c r="W29" s="13" t="s">
        <v>28</v>
      </c>
      <c r="X29">
        <v>0</v>
      </c>
    </row>
    <row r="30" spans="1:24" ht="12.75">
      <c r="A30" s="9">
        <v>27</v>
      </c>
      <c r="B30" s="9">
        <v>32</v>
      </c>
      <c r="C30">
        <f t="shared" si="3"/>
        <v>5</v>
      </c>
      <c r="D30" s="3">
        <f t="shared" si="5"/>
        <v>190.06245160306418</v>
      </c>
      <c r="E30" s="3">
        <f t="shared" si="5"/>
        <v>232.3197289688073</v>
      </c>
      <c r="F30" s="3">
        <f t="shared" si="5"/>
        <v>283.9722207775096</v>
      </c>
      <c r="G30" s="3">
        <f t="shared" si="5"/>
        <v>347.108799288148</v>
      </c>
      <c r="H30" s="3">
        <f t="shared" si="5"/>
        <v>424.2827633399348</v>
      </c>
      <c r="I30" s="3">
        <f t="shared" si="5"/>
        <v>0</v>
      </c>
      <c r="J30" s="3">
        <f t="shared" si="5"/>
        <v>0</v>
      </c>
      <c r="K30" s="3">
        <f t="shared" si="5"/>
        <v>0</v>
      </c>
      <c r="L30" s="3">
        <f t="shared" si="5"/>
        <v>0</v>
      </c>
      <c r="M30" s="3">
        <f t="shared" si="5"/>
        <v>0</v>
      </c>
      <c r="N30" s="3">
        <f t="shared" si="5"/>
        <v>0</v>
      </c>
      <c r="O30" s="3">
        <f t="shared" si="5"/>
        <v>0</v>
      </c>
      <c r="P30" s="3">
        <f t="shared" si="1"/>
        <v>1406.4921840148388</v>
      </c>
      <c r="Q30" s="3">
        <f t="shared" si="2"/>
        <v>4646.561241926979</v>
      </c>
      <c r="R30" s="3">
        <f t="shared" si="4"/>
        <v>4717.815021889604</v>
      </c>
      <c r="S30" s="11">
        <v>0</v>
      </c>
      <c r="U30">
        <v>42</v>
      </c>
      <c r="V30">
        <v>0</v>
      </c>
      <c r="W30" s="13" t="s">
        <v>28</v>
      </c>
      <c r="X30">
        <v>0</v>
      </c>
    </row>
    <row r="31" spans="1:24" ht="12.75">
      <c r="A31" s="9">
        <v>27</v>
      </c>
      <c r="B31" s="9">
        <v>33</v>
      </c>
      <c r="C31">
        <f t="shared" si="3"/>
        <v>6</v>
      </c>
      <c r="D31" s="3">
        <f aca="true" t="shared" si="6" ref="D31:O40">IF(D$10&lt;=$C31,MCBase*EXP(MCIncr*(D$10-1))*EXP(MCInfl*($A31+D$10-1)),0)</f>
        <v>190.06245160306418</v>
      </c>
      <c r="E31" s="3">
        <f t="shared" si="6"/>
        <v>232.3197289688073</v>
      </c>
      <c r="F31" s="3">
        <f t="shared" si="6"/>
        <v>283.9722207775096</v>
      </c>
      <c r="G31" s="3">
        <f t="shared" si="6"/>
        <v>347.108799288148</v>
      </c>
      <c r="H31" s="3">
        <f t="shared" si="6"/>
        <v>424.2827633399348</v>
      </c>
      <c r="I31" s="3">
        <f t="shared" si="6"/>
        <v>518.61509600606</v>
      </c>
      <c r="J31" s="3">
        <f t="shared" si="6"/>
        <v>0</v>
      </c>
      <c r="K31" s="3">
        <f t="shared" si="6"/>
        <v>0</v>
      </c>
      <c r="L31" s="3">
        <f t="shared" si="6"/>
        <v>0</v>
      </c>
      <c r="M31" s="3">
        <f t="shared" si="6"/>
        <v>0</v>
      </c>
      <c r="N31" s="3">
        <f t="shared" si="6"/>
        <v>0</v>
      </c>
      <c r="O31" s="3">
        <f t="shared" si="6"/>
        <v>0</v>
      </c>
      <c r="P31" s="3">
        <f t="shared" si="1"/>
        <v>1225.5858002749585</v>
      </c>
      <c r="Q31" s="3">
        <f t="shared" si="2"/>
        <v>4685.919921895605</v>
      </c>
      <c r="R31" s="3">
        <f t="shared" si="4"/>
        <v>5456.69518160417</v>
      </c>
      <c r="S31" s="11">
        <v>0</v>
      </c>
      <c r="U31">
        <v>43</v>
      </c>
      <c r="V31">
        <v>0</v>
      </c>
      <c r="W31" s="13" t="s">
        <v>28</v>
      </c>
      <c r="X31">
        <v>0</v>
      </c>
    </row>
    <row r="32" spans="1:24" ht="12.75">
      <c r="A32" s="9">
        <v>27</v>
      </c>
      <c r="B32" s="9">
        <v>34</v>
      </c>
      <c r="C32">
        <f t="shared" si="3"/>
        <v>7</v>
      </c>
      <c r="D32" s="3">
        <f t="shared" si="6"/>
        <v>190.06245160306418</v>
      </c>
      <c r="E32" s="3">
        <f t="shared" si="6"/>
        <v>232.3197289688073</v>
      </c>
      <c r="F32" s="3">
        <f t="shared" si="6"/>
        <v>283.9722207775096</v>
      </c>
      <c r="G32" s="3">
        <f t="shared" si="6"/>
        <v>347.108799288148</v>
      </c>
      <c r="H32" s="3">
        <f t="shared" si="6"/>
        <v>424.2827633399348</v>
      </c>
      <c r="I32" s="3">
        <f t="shared" si="6"/>
        <v>518.61509600606</v>
      </c>
      <c r="J32" s="3">
        <f t="shared" si="6"/>
        <v>633.9206798978141</v>
      </c>
      <c r="K32" s="3">
        <f t="shared" si="6"/>
        <v>0</v>
      </c>
      <c r="L32" s="3">
        <f t="shared" si="6"/>
        <v>0</v>
      </c>
      <c r="M32" s="3">
        <f t="shared" si="6"/>
        <v>0</v>
      </c>
      <c r="N32" s="3">
        <f t="shared" si="6"/>
        <v>0</v>
      </c>
      <c r="O32" s="3">
        <f t="shared" si="6"/>
        <v>0</v>
      </c>
      <c r="P32" s="3">
        <f t="shared" si="1"/>
        <v>1067.948027658406</v>
      </c>
      <c r="Q32" s="3">
        <f t="shared" si="2"/>
        <v>4725.611989418641</v>
      </c>
      <c r="R32" s="3">
        <f t="shared" si="4"/>
        <v>6287.945701641573</v>
      </c>
      <c r="S32" s="11">
        <v>0</v>
      </c>
      <c r="U32">
        <v>44</v>
      </c>
      <c r="V32">
        <v>0</v>
      </c>
      <c r="W32" s="13" t="s">
        <v>28</v>
      </c>
      <c r="X32">
        <v>1</v>
      </c>
    </row>
    <row r="33" spans="1:19" ht="12.75">
      <c r="A33" s="9">
        <v>27</v>
      </c>
      <c r="B33" s="9">
        <v>35</v>
      </c>
      <c r="C33">
        <f t="shared" si="3"/>
        <v>8</v>
      </c>
      <c r="D33" s="3">
        <f t="shared" si="6"/>
        <v>190.06245160306418</v>
      </c>
      <c r="E33" s="3">
        <f t="shared" si="6"/>
        <v>232.3197289688073</v>
      </c>
      <c r="F33" s="3">
        <f t="shared" si="6"/>
        <v>283.9722207775096</v>
      </c>
      <c r="G33" s="3">
        <f t="shared" si="6"/>
        <v>347.108799288148</v>
      </c>
      <c r="H33" s="3">
        <f t="shared" si="6"/>
        <v>424.2827633399348</v>
      </c>
      <c r="I33" s="3">
        <f t="shared" si="6"/>
        <v>518.61509600606</v>
      </c>
      <c r="J33" s="3">
        <f t="shared" si="6"/>
        <v>633.9206798978141</v>
      </c>
      <c r="K33" s="3">
        <f t="shared" si="6"/>
        <v>774.862574377147</v>
      </c>
      <c r="L33" s="3">
        <f t="shared" si="6"/>
        <v>0</v>
      </c>
      <c r="M33" s="3">
        <f t="shared" si="6"/>
        <v>0</v>
      </c>
      <c r="N33" s="3">
        <f t="shared" si="6"/>
        <v>0</v>
      </c>
      <c r="O33" s="3">
        <f t="shared" si="6"/>
        <v>0</v>
      </c>
      <c r="P33" s="3">
        <f t="shared" si="1"/>
        <v>930.5860018316193</v>
      </c>
      <c r="Q33" s="3">
        <f t="shared" si="2"/>
        <v>4765.640268454148</v>
      </c>
      <c r="R33" s="3">
        <f t="shared" si="4"/>
        <v>7240.198580881013</v>
      </c>
      <c r="S33" s="11">
        <v>0</v>
      </c>
    </row>
    <row r="34" spans="1:24" ht="12.75">
      <c r="A34" s="9">
        <v>27</v>
      </c>
      <c r="B34" s="9">
        <v>36</v>
      </c>
      <c r="C34">
        <f t="shared" si="3"/>
        <v>9</v>
      </c>
      <c r="D34" s="3">
        <f t="shared" si="6"/>
        <v>190.06245160306418</v>
      </c>
      <c r="E34" s="3">
        <f t="shared" si="6"/>
        <v>232.3197289688073</v>
      </c>
      <c r="F34" s="3">
        <f t="shared" si="6"/>
        <v>283.9722207775096</v>
      </c>
      <c r="G34" s="3">
        <f t="shared" si="6"/>
        <v>347.108799288148</v>
      </c>
      <c r="H34" s="3">
        <f t="shared" si="6"/>
        <v>424.2827633399348</v>
      </c>
      <c r="I34" s="3">
        <f t="shared" si="6"/>
        <v>518.61509600606</v>
      </c>
      <c r="J34" s="3">
        <f t="shared" si="6"/>
        <v>633.9206798978141</v>
      </c>
      <c r="K34" s="3">
        <f t="shared" si="6"/>
        <v>774.862574377147</v>
      </c>
      <c r="L34" s="3">
        <f t="shared" si="6"/>
        <v>947.1405937840111</v>
      </c>
      <c r="M34" s="3">
        <f t="shared" si="6"/>
        <v>0</v>
      </c>
      <c r="N34" s="3">
        <f t="shared" si="6"/>
        <v>0</v>
      </c>
      <c r="O34" s="3">
        <f t="shared" si="6"/>
        <v>0</v>
      </c>
      <c r="P34" s="3">
        <f t="shared" si="1"/>
        <v>810.891807819279</v>
      </c>
      <c r="Q34" s="3">
        <f t="shared" si="2"/>
        <v>4806.007606880509</v>
      </c>
      <c r="R34" s="3">
        <f t="shared" si="4"/>
        <v>8347.400707103727</v>
      </c>
      <c r="S34" s="11">
        <v>0</v>
      </c>
      <c r="U34" s="2" t="s">
        <v>24</v>
      </c>
      <c r="V34" s="2" t="s">
        <v>27</v>
      </c>
      <c r="W34" s="2"/>
      <c r="X34" s="2" t="s">
        <v>29</v>
      </c>
    </row>
    <row r="35" spans="1:24" ht="12.75">
      <c r="A35" s="9">
        <v>27</v>
      </c>
      <c r="B35" s="9">
        <v>37</v>
      </c>
      <c r="C35">
        <f t="shared" si="3"/>
        <v>10</v>
      </c>
      <c r="D35" s="3">
        <f t="shared" si="6"/>
        <v>190.06245160306418</v>
      </c>
      <c r="E35" s="3">
        <f t="shared" si="6"/>
        <v>232.3197289688073</v>
      </c>
      <c r="F35" s="3">
        <f t="shared" si="6"/>
        <v>283.9722207775096</v>
      </c>
      <c r="G35" s="3">
        <f t="shared" si="6"/>
        <v>347.108799288148</v>
      </c>
      <c r="H35" s="3">
        <f t="shared" si="6"/>
        <v>424.2827633399348</v>
      </c>
      <c r="I35" s="3">
        <f t="shared" si="6"/>
        <v>518.61509600606</v>
      </c>
      <c r="J35" s="3">
        <f t="shared" si="6"/>
        <v>633.9206798978141</v>
      </c>
      <c r="K35" s="3">
        <f t="shared" si="6"/>
        <v>774.862574377147</v>
      </c>
      <c r="L35" s="3">
        <f t="shared" si="6"/>
        <v>947.1405937840111</v>
      </c>
      <c r="M35" s="3">
        <f t="shared" si="6"/>
        <v>1157.7218129480827</v>
      </c>
      <c r="N35" s="3">
        <f t="shared" si="6"/>
        <v>0</v>
      </c>
      <c r="O35" s="3">
        <f t="shared" si="6"/>
        <v>0</v>
      </c>
      <c r="P35" s="3">
        <f t="shared" si="1"/>
        <v>706.5929668985025</v>
      </c>
      <c r="Q35" s="3">
        <f t="shared" si="2"/>
        <v>4846.716876699052</v>
      </c>
      <c r="R35" s="3">
        <f t="shared" si="4"/>
        <v>9650.130630791127</v>
      </c>
      <c r="S35" s="11">
        <v>0</v>
      </c>
      <c r="U35">
        <v>45</v>
      </c>
      <c r="V35">
        <f>SUMIF(Dests,U35,Flows)</f>
        <v>1</v>
      </c>
      <c r="W35" s="13" t="s">
        <v>28</v>
      </c>
      <c r="X35">
        <v>1</v>
      </c>
    </row>
    <row r="36" spans="1:19" ht="12.75">
      <c r="A36" s="9">
        <v>27</v>
      </c>
      <c r="B36" s="9">
        <v>38</v>
      </c>
      <c r="C36">
        <f t="shared" si="3"/>
        <v>11</v>
      </c>
      <c r="D36" s="3">
        <f t="shared" si="6"/>
        <v>190.06245160306418</v>
      </c>
      <c r="E36" s="3">
        <f t="shared" si="6"/>
        <v>232.3197289688073</v>
      </c>
      <c r="F36" s="3">
        <f t="shared" si="6"/>
        <v>283.9722207775096</v>
      </c>
      <c r="G36" s="3">
        <f t="shared" si="6"/>
        <v>347.108799288148</v>
      </c>
      <c r="H36" s="3">
        <f t="shared" si="6"/>
        <v>424.2827633399348</v>
      </c>
      <c r="I36" s="3">
        <f t="shared" si="6"/>
        <v>518.61509600606</v>
      </c>
      <c r="J36" s="3">
        <f t="shared" si="6"/>
        <v>633.9206798978141</v>
      </c>
      <c r="K36" s="3">
        <f t="shared" si="6"/>
        <v>774.862574377147</v>
      </c>
      <c r="L36" s="3">
        <f t="shared" si="6"/>
        <v>947.1405937840111</v>
      </c>
      <c r="M36" s="3">
        <f t="shared" si="6"/>
        <v>1157.7218129480827</v>
      </c>
      <c r="N36" s="3">
        <f t="shared" si="6"/>
        <v>1415.122321830761</v>
      </c>
      <c r="O36" s="3">
        <f t="shared" si="6"/>
        <v>0</v>
      </c>
      <c r="P36" s="3">
        <f t="shared" si="1"/>
        <v>615.709291986952</v>
      </c>
      <c r="Q36" s="3">
        <f t="shared" si="2"/>
        <v>4887.7709742383795</v>
      </c>
      <c r="R36" s="3">
        <f t="shared" si="4"/>
        <v>11197.190725072767</v>
      </c>
      <c r="S36" s="11">
        <v>0</v>
      </c>
    </row>
    <row r="37" spans="1:22" ht="12.75">
      <c r="A37" s="9">
        <v>27</v>
      </c>
      <c r="B37" s="9">
        <v>39</v>
      </c>
      <c r="C37">
        <f>B37-A37</f>
        <v>12</v>
      </c>
      <c r="D37" s="3">
        <f t="shared" si="6"/>
        <v>190.06245160306418</v>
      </c>
      <c r="E37" s="3">
        <f t="shared" si="6"/>
        <v>232.3197289688073</v>
      </c>
      <c r="F37" s="3">
        <f t="shared" si="6"/>
        <v>283.9722207775096</v>
      </c>
      <c r="G37" s="3">
        <f t="shared" si="6"/>
        <v>347.108799288148</v>
      </c>
      <c r="H37" s="3">
        <f t="shared" si="6"/>
        <v>424.2827633399348</v>
      </c>
      <c r="I37" s="3">
        <f t="shared" si="6"/>
        <v>518.61509600606</v>
      </c>
      <c r="J37" s="3">
        <f t="shared" si="6"/>
        <v>633.9206798978141</v>
      </c>
      <c r="K37" s="3">
        <f t="shared" si="6"/>
        <v>774.862574377147</v>
      </c>
      <c r="L37" s="3">
        <f t="shared" si="6"/>
        <v>947.1405937840111</v>
      </c>
      <c r="M37" s="3">
        <f t="shared" si="6"/>
        <v>1157.7218129480827</v>
      </c>
      <c r="N37" s="3">
        <f t="shared" si="6"/>
        <v>1415.122321830761</v>
      </c>
      <c r="O37" s="3">
        <f t="shared" si="6"/>
        <v>1729.7516237033078</v>
      </c>
      <c r="P37" s="3">
        <f t="shared" si="1"/>
        <v>536.5152923939715</v>
      </c>
      <c r="Q37" s="3">
        <f t="shared" si="2"/>
        <v>4929.172820360438</v>
      </c>
      <c r="R37" s="3">
        <f>SUM(D37:O37)-P37+Q37</f>
        <v>13047.538194491115</v>
      </c>
      <c r="S37" s="11">
        <v>0</v>
      </c>
      <c r="U37" s="9"/>
      <c r="V37" s="16"/>
    </row>
    <row r="38" spans="1:19" ht="12.75">
      <c r="A38" s="9">
        <v>28</v>
      </c>
      <c r="B38" s="9">
        <v>32</v>
      </c>
      <c r="C38">
        <f t="shared" si="3"/>
        <v>4</v>
      </c>
      <c r="D38" s="3">
        <f t="shared" si="6"/>
        <v>192.1871923969778</v>
      </c>
      <c r="E38" s="3">
        <f t="shared" si="6"/>
        <v>234.91687112501748</v>
      </c>
      <c r="F38" s="3">
        <f t="shared" si="6"/>
        <v>287.14679501211083</v>
      </c>
      <c r="G38" s="3">
        <f t="shared" si="6"/>
        <v>350.98918817902774</v>
      </c>
      <c r="H38" s="3">
        <f t="shared" si="6"/>
        <v>0</v>
      </c>
      <c r="I38" s="3">
        <f t="shared" si="6"/>
        <v>0</v>
      </c>
      <c r="J38" s="3">
        <f t="shared" si="6"/>
        <v>0</v>
      </c>
      <c r="K38" s="3">
        <f t="shared" si="6"/>
        <v>0</v>
      </c>
      <c r="L38" s="3">
        <f t="shared" si="6"/>
        <v>0</v>
      </c>
      <c r="M38" s="3">
        <f t="shared" si="6"/>
        <v>0</v>
      </c>
      <c r="N38" s="3">
        <f t="shared" si="6"/>
        <v>0</v>
      </c>
      <c r="O38" s="3">
        <f t="shared" si="6"/>
        <v>0</v>
      </c>
      <c r="P38" s="3">
        <f t="shared" si="1"/>
        <v>1634.2220984654039</v>
      </c>
      <c r="Q38" s="3">
        <f t="shared" si="2"/>
        <v>4646.561241926979</v>
      </c>
      <c r="R38" s="3">
        <f t="shared" si="4"/>
        <v>4077.579190174709</v>
      </c>
      <c r="S38" s="11">
        <v>0</v>
      </c>
    </row>
    <row r="39" spans="1:19" ht="12.75">
      <c r="A39" s="9">
        <v>28</v>
      </c>
      <c r="B39" s="9">
        <v>33</v>
      </c>
      <c r="C39">
        <f t="shared" si="3"/>
        <v>5</v>
      </c>
      <c r="D39" s="3">
        <f t="shared" si="6"/>
        <v>192.1871923969778</v>
      </c>
      <c r="E39" s="3">
        <f t="shared" si="6"/>
        <v>234.91687112501748</v>
      </c>
      <c r="F39" s="3">
        <f t="shared" si="6"/>
        <v>287.14679501211083</v>
      </c>
      <c r="G39" s="3">
        <f t="shared" si="6"/>
        <v>350.98918817902774</v>
      </c>
      <c r="H39" s="3">
        <f t="shared" si="6"/>
        <v>429.02589323129007</v>
      </c>
      <c r="I39" s="3">
        <f t="shared" si="6"/>
        <v>0</v>
      </c>
      <c r="J39" s="3">
        <f t="shared" si="6"/>
        <v>0</v>
      </c>
      <c r="K39" s="3">
        <f t="shared" si="6"/>
        <v>0</v>
      </c>
      <c r="L39" s="3">
        <f t="shared" si="6"/>
        <v>0</v>
      </c>
      <c r="M39" s="3">
        <f t="shared" si="6"/>
        <v>0</v>
      </c>
      <c r="N39" s="3">
        <f t="shared" si="6"/>
        <v>0</v>
      </c>
      <c r="O39" s="3">
        <f t="shared" si="6"/>
        <v>0</v>
      </c>
      <c r="P39" s="3">
        <f t="shared" si="1"/>
        <v>1424.0245492566587</v>
      </c>
      <c r="Q39" s="3">
        <f t="shared" si="2"/>
        <v>4685.919921895605</v>
      </c>
      <c r="R39" s="3">
        <f t="shared" si="4"/>
        <v>4756.16131258337</v>
      </c>
      <c r="S39" s="11">
        <v>0</v>
      </c>
    </row>
    <row r="40" spans="1:19" ht="12.75">
      <c r="A40" s="9">
        <v>28</v>
      </c>
      <c r="B40" s="9">
        <v>34</v>
      </c>
      <c r="C40">
        <f t="shared" si="3"/>
        <v>6</v>
      </c>
      <c r="D40" s="3">
        <f t="shared" si="6"/>
        <v>192.1871923969778</v>
      </c>
      <c r="E40" s="3">
        <f t="shared" si="6"/>
        <v>234.91687112501748</v>
      </c>
      <c r="F40" s="3">
        <f t="shared" si="6"/>
        <v>287.14679501211083</v>
      </c>
      <c r="G40" s="3">
        <f t="shared" si="6"/>
        <v>350.98918817902774</v>
      </c>
      <c r="H40" s="3">
        <f t="shared" si="6"/>
        <v>429.02589323129007</v>
      </c>
      <c r="I40" s="3">
        <f t="shared" si="6"/>
        <v>524.4127832479609</v>
      </c>
      <c r="J40" s="3">
        <f t="shared" si="6"/>
        <v>0</v>
      </c>
      <c r="K40" s="3">
        <f t="shared" si="6"/>
        <v>0</v>
      </c>
      <c r="L40" s="3">
        <f t="shared" si="6"/>
        <v>0</v>
      </c>
      <c r="M40" s="3">
        <f t="shared" si="6"/>
        <v>0</v>
      </c>
      <c r="N40" s="3">
        <f t="shared" si="6"/>
        <v>0</v>
      </c>
      <c r="O40" s="3">
        <f t="shared" si="6"/>
        <v>0</v>
      </c>
      <c r="P40" s="3">
        <f t="shared" si="1"/>
        <v>1240.8631108279917</v>
      </c>
      <c r="Q40" s="3">
        <f t="shared" si="2"/>
        <v>4725.611989418641</v>
      </c>
      <c r="R40" s="3">
        <f t="shared" si="4"/>
        <v>5503.427601783034</v>
      </c>
      <c r="S40" s="11">
        <v>0</v>
      </c>
    </row>
    <row r="41" spans="1:19" ht="12.75">
      <c r="A41" s="9">
        <v>28</v>
      </c>
      <c r="B41" s="9">
        <v>35</v>
      </c>
      <c r="C41">
        <f t="shared" si="3"/>
        <v>7</v>
      </c>
      <c r="D41" s="3">
        <f aca="true" t="shared" si="7" ref="D41:O50">IF(D$10&lt;=$C41,MCBase*EXP(MCIncr*(D$10-1))*EXP(MCInfl*($A41+D$10-1)),0)</f>
        <v>192.1871923969778</v>
      </c>
      <c r="E41" s="3">
        <f t="shared" si="7"/>
        <v>234.91687112501748</v>
      </c>
      <c r="F41" s="3">
        <f t="shared" si="7"/>
        <v>287.14679501211083</v>
      </c>
      <c r="G41" s="3">
        <f t="shared" si="7"/>
        <v>350.98918817902774</v>
      </c>
      <c r="H41" s="3">
        <f t="shared" si="7"/>
        <v>429.02589323129007</v>
      </c>
      <c r="I41" s="3">
        <f t="shared" si="7"/>
        <v>524.4127832479609</v>
      </c>
      <c r="J41" s="3">
        <f t="shared" si="7"/>
        <v>641.0073880683334</v>
      </c>
      <c r="K41" s="3">
        <f t="shared" si="7"/>
        <v>0</v>
      </c>
      <c r="L41" s="3">
        <f t="shared" si="7"/>
        <v>0</v>
      </c>
      <c r="M41" s="3">
        <f t="shared" si="7"/>
        <v>0</v>
      </c>
      <c r="N41" s="3">
        <f t="shared" si="7"/>
        <v>0</v>
      </c>
      <c r="O41" s="3">
        <f t="shared" si="7"/>
        <v>0</v>
      </c>
      <c r="P41" s="3">
        <f t="shared" si="1"/>
        <v>1081.2603340423216</v>
      </c>
      <c r="Q41" s="3">
        <f t="shared" si="2"/>
        <v>4765.640268454148</v>
      </c>
      <c r="R41" s="3">
        <f t="shared" si="4"/>
        <v>6344.0660456725445</v>
      </c>
      <c r="S41" s="11">
        <v>0</v>
      </c>
    </row>
    <row r="42" spans="1:19" ht="12.75">
      <c r="A42" s="9">
        <v>28</v>
      </c>
      <c r="B42" s="9">
        <v>36</v>
      </c>
      <c r="C42">
        <f t="shared" si="3"/>
        <v>8</v>
      </c>
      <c r="D42" s="3">
        <f t="shared" si="7"/>
        <v>192.1871923969778</v>
      </c>
      <c r="E42" s="3">
        <f t="shared" si="7"/>
        <v>234.91687112501748</v>
      </c>
      <c r="F42" s="3">
        <f t="shared" si="7"/>
        <v>287.14679501211083</v>
      </c>
      <c r="G42" s="3">
        <f t="shared" si="7"/>
        <v>350.98918817902774</v>
      </c>
      <c r="H42" s="3">
        <f t="shared" si="7"/>
        <v>429.02589323129007</v>
      </c>
      <c r="I42" s="3">
        <f t="shared" si="7"/>
        <v>524.4127832479609</v>
      </c>
      <c r="J42" s="3">
        <f t="shared" si="7"/>
        <v>641.0073880683334</v>
      </c>
      <c r="K42" s="3">
        <f t="shared" si="7"/>
        <v>783.524896195948</v>
      </c>
      <c r="L42" s="3">
        <f t="shared" si="7"/>
        <v>0</v>
      </c>
      <c r="M42" s="3">
        <f t="shared" si="7"/>
        <v>0</v>
      </c>
      <c r="N42" s="3">
        <f t="shared" si="7"/>
        <v>0</v>
      </c>
      <c r="O42" s="3">
        <f t="shared" si="7"/>
        <v>0</v>
      </c>
      <c r="P42" s="3">
        <f t="shared" si="1"/>
        <v>942.1860475755383</v>
      </c>
      <c r="Q42" s="3">
        <f t="shared" si="2"/>
        <v>4806.007606880509</v>
      </c>
      <c r="R42" s="3">
        <f t="shared" si="4"/>
        <v>7307.032566761637</v>
      </c>
      <c r="S42" s="11">
        <v>0</v>
      </c>
    </row>
    <row r="43" spans="1:19" ht="12.75">
      <c r="A43" s="9">
        <v>28</v>
      </c>
      <c r="B43" s="9">
        <v>37</v>
      </c>
      <c r="C43">
        <f t="shared" si="3"/>
        <v>9</v>
      </c>
      <c r="D43" s="3">
        <f t="shared" si="7"/>
        <v>192.1871923969778</v>
      </c>
      <c r="E43" s="3">
        <f t="shared" si="7"/>
        <v>234.91687112501748</v>
      </c>
      <c r="F43" s="3">
        <f t="shared" si="7"/>
        <v>287.14679501211083</v>
      </c>
      <c r="G43" s="3">
        <f t="shared" si="7"/>
        <v>350.98918817902774</v>
      </c>
      <c r="H43" s="3">
        <f t="shared" si="7"/>
        <v>429.02589323129007</v>
      </c>
      <c r="I43" s="3">
        <f t="shared" si="7"/>
        <v>524.4127832479609</v>
      </c>
      <c r="J43" s="3">
        <f t="shared" si="7"/>
        <v>641.0073880683334</v>
      </c>
      <c r="K43" s="3">
        <f t="shared" si="7"/>
        <v>783.524896195948</v>
      </c>
      <c r="L43" s="3">
        <f t="shared" si="7"/>
        <v>957.7288411743338</v>
      </c>
      <c r="M43" s="3">
        <f t="shared" si="7"/>
        <v>0</v>
      </c>
      <c r="N43" s="3">
        <f t="shared" si="7"/>
        <v>0</v>
      </c>
      <c r="O43" s="3">
        <f t="shared" si="7"/>
        <v>0</v>
      </c>
      <c r="P43" s="3">
        <f aca="true" t="shared" si="8" ref="P43:P74">SVBase*EXP(-SVDecr*$C43)*EXP(SVInfl*($B43))</f>
        <v>820.9998279759964</v>
      </c>
      <c r="Q43" s="3">
        <f aca="true" t="shared" si="9" ref="Q43:Q74">PCBase*EXP(PCInfl*($B43))</f>
        <v>4846.716876699052</v>
      </c>
      <c r="R43" s="3">
        <f t="shared" si="4"/>
        <v>8426.656897354056</v>
      </c>
      <c r="S43" s="11">
        <v>0</v>
      </c>
    </row>
    <row r="44" spans="1:19" ht="12.75">
      <c r="A44" s="9">
        <v>28</v>
      </c>
      <c r="B44" s="9">
        <v>38</v>
      </c>
      <c r="C44">
        <f t="shared" si="3"/>
        <v>10</v>
      </c>
      <c r="D44" s="3">
        <f t="shared" si="7"/>
        <v>192.1871923969778</v>
      </c>
      <c r="E44" s="3">
        <f t="shared" si="7"/>
        <v>234.91687112501748</v>
      </c>
      <c r="F44" s="3">
        <f t="shared" si="7"/>
        <v>287.14679501211083</v>
      </c>
      <c r="G44" s="3">
        <f t="shared" si="7"/>
        <v>350.98918817902774</v>
      </c>
      <c r="H44" s="3">
        <f t="shared" si="7"/>
        <v>429.02589323129007</v>
      </c>
      <c r="I44" s="3">
        <f t="shared" si="7"/>
        <v>524.4127832479609</v>
      </c>
      <c r="J44" s="3">
        <f t="shared" si="7"/>
        <v>641.0073880683334</v>
      </c>
      <c r="K44" s="3">
        <f t="shared" si="7"/>
        <v>783.524896195948</v>
      </c>
      <c r="L44" s="3">
        <f t="shared" si="7"/>
        <v>957.7288411743338</v>
      </c>
      <c r="M44" s="3">
        <f t="shared" si="7"/>
        <v>1170.664183959437</v>
      </c>
      <c r="N44" s="3">
        <f t="shared" si="7"/>
        <v>0</v>
      </c>
      <c r="O44" s="3">
        <f t="shared" si="7"/>
        <v>0</v>
      </c>
      <c r="P44" s="3">
        <f t="shared" si="8"/>
        <v>715.4008693623492</v>
      </c>
      <c r="Q44" s="3">
        <f t="shared" si="9"/>
        <v>4887.7709742383795</v>
      </c>
      <c r="R44" s="3">
        <f t="shared" si="4"/>
        <v>9743.974137466466</v>
      </c>
      <c r="S44" s="11">
        <v>0</v>
      </c>
    </row>
    <row r="45" spans="1:19" ht="12.75">
      <c r="A45" s="9">
        <v>28</v>
      </c>
      <c r="B45" s="9">
        <v>39</v>
      </c>
      <c r="C45">
        <f t="shared" si="3"/>
        <v>11</v>
      </c>
      <c r="D45" s="3">
        <f t="shared" si="7"/>
        <v>192.1871923969778</v>
      </c>
      <c r="E45" s="3">
        <f t="shared" si="7"/>
        <v>234.91687112501748</v>
      </c>
      <c r="F45" s="3">
        <f t="shared" si="7"/>
        <v>287.14679501211083</v>
      </c>
      <c r="G45" s="3">
        <f t="shared" si="7"/>
        <v>350.98918817902774</v>
      </c>
      <c r="H45" s="3">
        <f t="shared" si="7"/>
        <v>429.02589323129007</v>
      </c>
      <c r="I45" s="3">
        <f t="shared" si="7"/>
        <v>524.4127832479609</v>
      </c>
      <c r="J45" s="3">
        <f t="shared" si="7"/>
        <v>641.0073880683334</v>
      </c>
      <c r="K45" s="3">
        <f t="shared" si="7"/>
        <v>783.524896195948</v>
      </c>
      <c r="L45" s="3">
        <f t="shared" si="7"/>
        <v>957.7288411743338</v>
      </c>
      <c r="M45" s="3">
        <f t="shared" si="7"/>
        <v>1170.664183959437</v>
      </c>
      <c r="N45" s="3">
        <f t="shared" si="7"/>
        <v>1430.942217345163</v>
      </c>
      <c r="O45" s="3">
        <f t="shared" si="7"/>
        <v>0</v>
      </c>
      <c r="P45" s="3">
        <f t="shared" si="8"/>
        <v>623.3843010005703</v>
      </c>
      <c r="Q45" s="3">
        <f t="shared" si="9"/>
        <v>4929.172820360438</v>
      </c>
      <c r="R45" s="3">
        <f t="shared" si="4"/>
        <v>11308.334769295467</v>
      </c>
      <c r="S45" s="11">
        <v>0</v>
      </c>
    </row>
    <row r="46" spans="1:19" ht="12.75">
      <c r="A46" s="9">
        <v>28</v>
      </c>
      <c r="B46" s="9">
        <v>40</v>
      </c>
      <c r="C46">
        <f>B46-A46</f>
        <v>12</v>
      </c>
      <c r="D46" s="3">
        <f t="shared" si="7"/>
        <v>192.1871923969778</v>
      </c>
      <c r="E46" s="3">
        <f t="shared" si="7"/>
        <v>234.91687112501748</v>
      </c>
      <c r="F46" s="3">
        <f t="shared" si="7"/>
        <v>287.14679501211083</v>
      </c>
      <c r="G46" s="3">
        <f t="shared" si="7"/>
        <v>350.98918817902774</v>
      </c>
      <c r="H46" s="3">
        <f t="shared" si="7"/>
        <v>429.02589323129007</v>
      </c>
      <c r="I46" s="3">
        <f t="shared" si="7"/>
        <v>524.4127832479609</v>
      </c>
      <c r="J46" s="3">
        <f t="shared" si="7"/>
        <v>641.0073880683334</v>
      </c>
      <c r="K46" s="3">
        <f t="shared" si="7"/>
        <v>783.524896195948</v>
      </c>
      <c r="L46" s="3">
        <f t="shared" si="7"/>
        <v>957.7288411743338</v>
      </c>
      <c r="M46" s="3">
        <f t="shared" si="7"/>
        <v>1170.664183959437</v>
      </c>
      <c r="N46" s="3">
        <f t="shared" si="7"/>
        <v>1430.942217345163</v>
      </c>
      <c r="O46" s="3">
        <f t="shared" si="7"/>
        <v>1749.0888142279064</v>
      </c>
      <c r="P46" s="3">
        <f t="shared" si="8"/>
        <v>543.2031234185438</v>
      </c>
      <c r="Q46" s="3">
        <f t="shared" si="9"/>
        <v>4970.925360668322</v>
      </c>
      <c r="R46" s="3">
        <f>SUM(D46:O46)-P46+Q46</f>
        <v>13179.357301413285</v>
      </c>
      <c r="S46" s="11">
        <v>0</v>
      </c>
    </row>
    <row r="47" spans="1:19" ht="12.75">
      <c r="A47" s="9">
        <v>29</v>
      </c>
      <c r="B47" s="9">
        <v>33</v>
      </c>
      <c r="C47">
        <f t="shared" si="3"/>
        <v>4</v>
      </c>
      <c r="D47" s="3">
        <f t="shared" si="7"/>
        <v>194.33568603319793</v>
      </c>
      <c r="E47" s="3">
        <f t="shared" si="7"/>
        <v>237.5430471795088</v>
      </c>
      <c r="F47" s="3">
        <f t="shared" si="7"/>
        <v>290.3568583573841</v>
      </c>
      <c r="G47" s="3">
        <f t="shared" si="7"/>
        <v>354.9129566038616</v>
      </c>
      <c r="H47" s="3">
        <f t="shared" si="7"/>
        <v>0</v>
      </c>
      <c r="I47" s="3">
        <f t="shared" si="7"/>
        <v>0</v>
      </c>
      <c r="J47" s="3">
        <f t="shared" si="7"/>
        <v>0</v>
      </c>
      <c r="K47" s="3">
        <f t="shared" si="7"/>
        <v>0</v>
      </c>
      <c r="L47" s="3">
        <f t="shared" si="7"/>
        <v>0</v>
      </c>
      <c r="M47" s="3">
        <f t="shared" si="7"/>
        <v>0</v>
      </c>
      <c r="N47" s="3">
        <f t="shared" si="7"/>
        <v>0</v>
      </c>
      <c r="O47" s="3">
        <f t="shared" si="7"/>
        <v>0</v>
      </c>
      <c r="P47" s="3">
        <f t="shared" si="8"/>
        <v>1654.593188359954</v>
      </c>
      <c r="Q47" s="3">
        <f t="shared" si="9"/>
        <v>4685.919921895605</v>
      </c>
      <c r="R47" s="3">
        <f t="shared" si="4"/>
        <v>4108.475281709603</v>
      </c>
      <c r="S47" s="11">
        <v>0</v>
      </c>
    </row>
    <row r="48" spans="1:19" ht="12.75">
      <c r="A48" s="9">
        <v>29</v>
      </c>
      <c r="B48" s="9">
        <v>34</v>
      </c>
      <c r="C48">
        <f t="shared" si="3"/>
        <v>5</v>
      </c>
      <c r="D48" s="3">
        <f t="shared" si="7"/>
        <v>194.33568603319793</v>
      </c>
      <c r="E48" s="3">
        <f t="shared" si="7"/>
        <v>237.5430471795088</v>
      </c>
      <c r="F48" s="3">
        <f t="shared" si="7"/>
        <v>290.3568583573841</v>
      </c>
      <c r="G48" s="3">
        <f t="shared" si="7"/>
        <v>354.9129566038616</v>
      </c>
      <c r="H48" s="3">
        <f t="shared" si="7"/>
        <v>433.82204738643856</v>
      </c>
      <c r="I48" s="3">
        <f t="shared" si="7"/>
        <v>0</v>
      </c>
      <c r="J48" s="3">
        <f t="shared" si="7"/>
        <v>0</v>
      </c>
      <c r="K48" s="3">
        <f t="shared" si="7"/>
        <v>0</v>
      </c>
      <c r="L48" s="3">
        <f t="shared" si="7"/>
        <v>0</v>
      </c>
      <c r="M48" s="3">
        <f t="shared" si="7"/>
        <v>0</v>
      </c>
      <c r="N48" s="3">
        <f t="shared" si="7"/>
        <v>0</v>
      </c>
      <c r="O48" s="3">
        <f t="shared" si="7"/>
        <v>0</v>
      </c>
      <c r="P48" s="3">
        <f t="shared" si="8"/>
        <v>1441.7754609180506</v>
      </c>
      <c r="Q48" s="3">
        <f t="shared" si="9"/>
        <v>4725.611989418641</v>
      </c>
      <c r="R48" s="3">
        <f t="shared" si="4"/>
        <v>4794.807124060982</v>
      </c>
      <c r="S48" s="11">
        <v>0</v>
      </c>
    </row>
    <row r="49" spans="1:19" ht="12.75">
      <c r="A49" s="9">
        <v>29</v>
      </c>
      <c r="B49" s="9">
        <v>35</v>
      </c>
      <c r="C49">
        <f t="shared" si="3"/>
        <v>6</v>
      </c>
      <c r="D49" s="3">
        <f t="shared" si="7"/>
        <v>194.33568603319793</v>
      </c>
      <c r="E49" s="3">
        <f t="shared" si="7"/>
        <v>237.5430471795088</v>
      </c>
      <c r="F49" s="3">
        <f t="shared" si="7"/>
        <v>290.3568583573841</v>
      </c>
      <c r="G49" s="3">
        <f t="shared" si="7"/>
        <v>354.9129566038616</v>
      </c>
      <c r="H49" s="3">
        <f t="shared" si="7"/>
        <v>433.82204738643856</v>
      </c>
      <c r="I49" s="3">
        <f t="shared" si="7"/>
        <v>530.2752838314204</v>
      </c>
      <c r="J49" s="3">
        <f t="shared" si="7"/>
        <v>0</v>
      </c>
      <c r="K49" s="3">
        <f t="shared" si="7"/>
        <v>0</v>
      </c>
      <c r="L49" s="3">
        <f t="shared" si="7"/>
        <v>0</v>
      </c>
      <c r="M49" s="3">
        <f t="shared" si="7"/>
        <v>0</v>
      </c>
      <c r="N49" s="3">
        <f t="shared" si="7"/>
        <v>0</v>
      </c>
      <c r="O49" s="3">
        <f t="shared" si="7"/>
        <v>0</v>
      </c>
      <c r="P49" s="3">
        <f t="shared" si="8"/>
        <v>1256.3308578381716</v>
      </c>
      <c r="Q49" s="3">
        <f t="shared" si="9"/>
        <v>4765.640268454148</v>
      </c>
      <c r="R49" s="3">
        <f t="shared" si="4"/>
        <v>5550.555290007787</v>
      </c>
      <c r="S49" s="11">
        <v>0</v>
      </c>
    </row>
    <row r="50" spans="1:19" ht="12.75">
      <c r="A50" s="9">
        <v>29</v>
      </c>
      <c r="B50" s="9">
        <v>36</v>
      </c>
      <c r="C50">
        <f t="shared" si="3"/>
        <v>7</v>
      </c>
      <c r="D50" s="3">
        <f t="shared" si="7"/>
        <v>194.33568603319793</v>
      </c>
      <c r="E50" s="3">
        <f t="shared" si="7"/>
        <v>237.5430471795088</v>
      </c>
      <c r="F50" s="3">
        <f t="shared" si="7"/>
        <v>290.3568583573841</v>
      </c>
      <c r="G50" s="3">
        <f t="shared" si="7"/>
        <v>354.9129566038616</v>
      </c>
      <c r="H50" s="3">
        <f t="shared" si="7"/>
        <v>433.82204738643856</v>
      </c>
      <c r="I50" s="3">
        <f t="shared" si="7"/>
        <v>530.2752838314204</v>
      </c>
      <c r="J50" s="3">
        <f t="shared" si="7"/>
        <v>648.1733197667902</v>
      </c>
      <c r="K50" s="3">
        <f t="shared" si="7"/>
        <v>0</v>
      </c>
      <c r="L50" s="3">
        <f t="shared" si="7"/>
        <v>0</v>
      </c>
      <c r="M50" s="3">
        <f t="shared" si="7"/>
        <v>0</v>
      </c>
      <c r="N50" s="3">
        <f t="shared" si="7"/>
        <v>0</v>
      </c>
      <c r="O50" s="3">
        <f t="shared" si="7"/>
        <v>0</v>
      </c>
      <c r="P50" s="3">
        <f t="shared" si="8"/>
        <v>1094.738582491459</v>
      </c>
      <c r="Q50" s="3">
        <f t="shared" si="9"/>
        <v>4806.007606880509</v>
      </c>
      <c r="R50" s="3">
        <f t="shared" si="4"/>
        <v>6400.688223547651</v>
      </c>
      <c r="S50" s="11">
        <v>0</v>
      </c>
    </row>
    <row r="51" spans="1:19" ht="12.75">
      <c r="A51" s="9">
        <v>29</v>
      </c>
      <c r="B51" s="9">
        <v>37</v>
      </c>
      <c r="C51">
        <f t="shared" si="3"/>
        <v>8</v>
      </c>
      <c r="D51" s="3">
        <f aca="true" t="shared" si="10" ref="D51:O60">IF(D$10&lt;=$C51,MCBase*EXP(MCIncr*(D$10-1))*EXP(MCInfl*($A51+D$10-1)),0)</f>
        <v>194.33568603319793</v>
      </c>
      <c r="E51" s="3">
        <f t="shared" si="10"/>
        <v>237.5430471795088</v>
      </c>
      <c r="F51" s="3">
        <f t="shared" si="10"/>
        <v>290.3568583573841</v>
      </c>
      <c r="G51" s="3">
        <f t="shared" si="10"/>
        <v>354.9129566038616</v>
      </c>
      <c r="H51" s="3">
        <f t="shared" si="10"/>
        <v>433.82204738643856</v>
      </c>
      <c r="I51" s="3">
        <f t="shared" si="10"/>
        <v>530.2752838314204</v>
      </c>
      <c r="J51" s="3">
        <f t="shared" si="10"/>
        <v>648.1733197667902</v>
      </c>
      <c r="K51" s="3">
        <f t="shared" si="10"/>
        <v>792.2840555983076</v>
      </c>
      <c r="L51" s="3">
        <f t="shared" si="10"/>
        <v>0</v>
      </c>
      <c r="M51" s="3">
        <f t="shared" si="10"/>
        <v>0</v>
      </c>
      <c r="N51" s="3">
        <f t="shared" si="10"/>
        <v>0</v>
      </c>
      <c r="O51" s="3">
        <f t="shared" si="10"/>
        <v>0</v>
      </c>
      <c r="P51" s="3">
        <f t="shared" si="8"/>
        <v>953.930691519942</v>
      </c>
      <c r="Q51" s="3">
        <f t="shared" si="9"/>
        <v>4846.716876699052</v>
      </c>
      <c r="R51" s="3">
        <f t="shared" si="4"/>
        <v>7374.489439936018</v>
      </c>
      <c r="S51" s="11">
        <v>0</v>
      </c>
    </row>
    <row r="52" spans="1:19" ht="12.75">
      <c r="A52" s="9">
        <v>29</v>
      </c>
      <c r="B52" s="9">
        <v>38</v>
      </c>
      <c r="C52">
        <f t="shared" si="3"/>
        <v>9</v>
      </c>
      <c r="D52" s="3">
        <f t="shared" si="10"/>
        <v>194.33568603319793</v>
      </c>
      <c r="E52" s="3">
        <f t="shared" si="10"/>
        <v>237.5430471795088</v>
      </c>
      <c r="F52" s="3">
        <f t="shared" si="10"/>
        <v>290.3568583573841</v>
      </c>
      <c r="G52" s="3">
        <f t="shared" si="10"/>
        <v>354.9129566038616</v>
      </c>
      <c r="H52" s="3">
        <f t="shared" si="10"/>
        <v>433.82204738643856</v>
      </c>
      <c r="I52" s="3">
        <f t="shared" si="10"/>
        <v>530.2752838314204</v>
      </c>
      <c r="J52" s="3">
        <f t="shared" si="10"/>
        <v>648.1733197667902</v>
      </c>
      <c r="K52" s="3">
        <f t="shared" si="10"/>
        <v>792.2840555983076</v>
      </c>
      <c r="L52" s="3">
        <f t="shared" si="10"/>
        <v>968.4354564009991</v>
      </c>
      <c r="M52" s="3">
        <f t="shared" si="10"/>
        <v>0</v>
      </c>
      <c r="N52" s="3">
        <f t="shared" si="10"/>
        <v>0</v>
      </c>
      <c r="O52" s="3">
        <f t="shared" si="10"/>
        <v>0</v>
      </c>
      <c r="P52" s="3">
        <f t="shared" si="8"/>
        <v>831.2338477673173</v>
      </c>
      <c r="Q52" s="3">
        <f t="shared" si="9"/>
        <v>4887.7709742383795</v>
      </c>
      <c r="R52" s="3">
        <f t="shared" si="4"/>
        <v>8506.675837628969</v>
      </c>
      <c r="S52" s="11">
        <v>0</v>
      </c>
    </row>
    <row r="53" spans="1:19" ht="12.75">
      <c r="A53" s="9">
        <v>29</v>
      </c>
      <c r="B53" s="9">
        <v>39</v>
      </c>
      <c r="C53">
        <f t="shared" si="3"/>
        <v>10</v>
      </c>
      <c r="D53" s="3">
        <f t="shared" si="10"/>
        <v>194.33568603319793</v>
      </c>
      <c r="E53" s="3">
        <f t="shared" si="10"/>
        <v>237.5430471795088</v>
      </c>
      <c r="F53" s="3">
        <f t="shared" si="10"/>
        <v>290.3568583573841</v>
      </c>
      <c r="G53" s="3">
        <f t="shared" si="10"/>
        <v>354.9129566038616</v>
      </c>
      <c r="H53" s="3">
        <f t="shared" si="10"/>
        <v>433.82204738643856</v>
      </c>
      <c r="I53" s="3">
        <f t="shared" si="10"/>
        <v>530.2752838314204</v>
      </c>
      <c r="J53" s="3">
        <f t="shared" si="10"/>
        <v>648.1733197667902</v>
      </c>
      <c r="K53" s="3">
        <f t="shared" si="10"/>
        <v>792.2840555983076</v>
      </c>
      <c r="L53" s="3">
        <f t="shared" si="10"/>
        <v>968.4354564009991</v>
      </c>
      <c r="M53" s="3">
        <f t="shared" si="10"/>
        <v>1183.7512399594666</v>
      </c>
      <c r="N53" s="3">
        <f t="shared" si="10"/>
        <v>0</v>
      </c>
      <c r="O53" s="3">
        <f t="shared" si="10"/>
        <v>0</v>
      </c>
      <c r="P53" s="3">
        <f t="shared" si="8"/>
        <v>724.3185650868808</v>
      </c>
      <c r="Q53" s="3">
        <f t="shared" si="9"/>
        <v>4929.172820360438</v>
      </c>
      <c r="R53" s="3">
        <f t="shared" si="4"/>
        <v>9838.744206390933</v>
      </c>
      <c r="S53" s="11">
        <v>0</v>
      </c>
    </row>
    <row r="54" spans="1:19" ht="12.75">
      <c r="A54" s="9">
        <v>29</v>
      </c>
      <c r="B54" s="9">
        <v>40</v>
      </c>
      <c r="C54">
        <f t="shared" si="3"/>
        <v>11</v>
      </c>
      <c r="D54" s="3">
        <f t="shared" si="10"/>
        <v>194.33568603319793</v>
      </c>
      <c r="E54" s="3">
        <f t="shared" si="10"/>
        <v>237.5430471795088</v>
      </c>
      <c r="F54" s="3">
        <f t="shared" si="10"/>
        <v>290.3568583573841</v>
      </c>
      <c r="G54" s="3">
        <f t="shared" si="10"/>
        <v>354.9129566038616</v>
      </c>
      <c r="H54" s="3">
        <f t="shared" si="10"/>
        <v>433.82204738643856</v>
      </c>
      <c r="I54" s="3">
        <f t="shared" si="10"/>
        <v>530.2752838314204</v>
      </c>
      <c r="J54" s="3">
        <f t="shared" si="10"/>
        <v>648.1733197667902</v>
      </c>
      <c r="K54" s="3">
        <f t="shared" si="10"/>
        <v>792.2840555983076</v>
      </c>
      <c r="L54" s="3">
        <f t="shared" si="10"/>
        <v>968.4354564009991</v>
      </c>
      <c r="M54" s="3">
        <f t="shared" si="10"/>
        <v>1183.7512399594666</v>
      </c>
      <c r="N54" s="3">
        <f t="shared" si="10"/>
        <v>1446.9389661889386</v>
      </c>
      <c r="O54" s="3">
        <f t="shared" si="10"/>
        <v>0</v>
      </c>
      <c r="P54" s="3">
        <f t="shared" si="8"/>
        <v>631.154981403472</v>
      </c>
      <c r="Q54" s="3">
        <f t="shared" si="9"/>
        <v>4970.925360668322</v>
      </c>
      <c r="R54" s="3">
        <f t="shared" si="4"/>
        <v>11420.599296571163</v>
      </c>
      <c r="S54" s="11">
        <v>0</v>
      </c>
    </row>
    <row r="55" spans="1:19" ht="12.75">
      <c r="A55" s="9">
        <v>29</v>
      </c>
      <c r="B55" s="9">
        <v>41</v>
      </c>
      <c r="C55">
        <f>B55-A55</f>
        <v>12</v>
      </c>
      <c r="D55" s="3">
        <f t="shared" si="10"/>
        <v>194.33568603319793</v>
      </c>
      <c r="E55" s="3">
        <f t="shared" si="10"/>
        <v>237.5430471795088</v>
      </c>
      <c r="F55" s="3">
        <f t="shared" si="10"/>
        <v>290.3568583573841</v>
      </c>
      <c r="G55" s="3">
        <f t="shared" si="10"/>
        <v>354.9129566038616</v>
      </c>
      <c r="H55" s="3">
        <f t="shared" si="10"/>
        <v>433.82204738643856</v>
      </c>
      <c r="I55" s="3">
        <f t="shared" si="10"/>
        <v>530.2752838314204</v>
      </c>
      <c r="J55" s="3">
        <f t="shared" si="10"/>
        <v>648.1733197667902</v>
      </c>
      <c r="K55" s="3">
        <f t="shared" si="10"/>
        <v>792.2840555983076</v>
      </c>
      <c r="L55" s="3">
        <f t="shared" si="10"/>
        <v>968.4354564009991</v>
      </c>
      <c r="M55" s="3">
        <f t="shared" si="10"/>
        <v>1183.7512399594666</v>
      </c>
      <c r="N55" s="3">
        <f t="shared" si="10"/>
        <v>1446.9389661889386</v>
      </c>
      <c r="O55" s="3">
        <f t="shared" si="10"/>
        <v>1768.6421785269708</v>
      </c>
      <c r="P55" s="3">
        <f t="shared" si="8"/>
        <v>549.9743203498242</v>
      </c>
      <c r="Q55" s="3">
        <f t="shared" si="9"/>
        <v>5013.031565715849</v>
      </c>
      <c r="R55" s="3">
        <f>SUM(D55:O55)-P55+Q55</f>
        <v>13312.528341199308</v>
      </c>
      <c r="S55" s="11">
        <v>0</v>
      </c>
    </row>
    <row r="56" spans="1:19" ht="12.75">
      <c r="A56" s="9">
        <v>30</v>
      </c>
      <c r="B56" s="9">
        <v>34</v>
      </c>
      <c r="C56">
        <f t="shared" si="3"/>
        <v>4</v>
      </c>
      <c r="D56" s="3">
        <f t="shared" si="10"/>
        <v>196.50819804882886</v>
      </c>
      <c r="E56" s="3">
        <f t="shared" si="10"/>
        <v>240.1985817072172</v>
      </c>
      <c r="F56" s="3">
        <f t="shared" si="10"/>
        <v>293.6028075521939</v>
      </c>
      <c r="G56" s="3">
        <f t="shared" si="10"/>
        <v>358.8805895099108</v>
      </c>
      <c r="H56" s="3">
        <f t="shared" si="10"/>
        <v>0</v>
      </c>
      <c r="I56" s="3">
        <f t="shared" si="10"/>
        <v>0</v>
      </c>
      <c r="J56" s="3">
        <f t="shared" si="10"/>
        <v>0</v>
      </c>
      <c r="K56" s="3">
        <f t="shared" si="10"/>
        <v>0</v>
      </c>
      <c r="L56" s="3">
        <f t="shared" si="10"/>
        <v>0</v>
      </c>
      <c r="M56" s="3">
        <f t="shared" si="10"/>
        <v>0</v>
      </c>
      <c r="N56" s="3">
        <f t="shared" si="10"/>
        <v>0</v>
      </c>
      <c r="O56" s="3">
        <f t="shared" si="10"/>
        <v>0</v>
      </c>
      <c r="P56" s="3">
        <f t="shared" si="8"/>
        <v>1675.2182102652644</v>
      </c>
      <c r="Q56" s="3">
        <f t="shared" si="9"/>
        <v>4725.611989418641</v>
      </c>
      <c r="R56" s="3">
        <f t="shared" si="4"/>
        <v>4139.583955971528</v>
      </c>
      <c r="S56" s="11">
        <v>0</v>
      </c>
    </row>
    <row r="57" spans="1:19" ht="12.75">
      <c r="A57" s="9">
        <v>30</v>
      </c>
      <c r="B57" s="9">
        <v>35</v>
      </c>
      <c r="C57">
        <f t="shared" si="3"/>
        <v>5</v>
      </c>
      <c r="D57" s="3">
        <f t="shared" si="10"/>
        <v>196.50819804882886</v>
      </c>
      <c r="E57" s="3">
        <f t="shared" si="10"/>
        <v>240.1985817072172</v>
      </c>
      <c r="F57" s="3">
        <f t="shared" si="10"/>
        <v>293.6028075521939</v>
      </c>
      <c r="G57" s="3">
        <f t="shared" si="10"/>
        <v>358.8805895099108</v>
      </c>
      <c r="H57" s="3">
        <f t="shared" si="10"/>
        <v>438.6718185727334</v>
      </c>
      <c r="I57" s="3">
        <f t="shared" si="10"/>
        <v>0</v>
      </c>
      <c r="J57" s="3">
        <f t="shared" si="10"/>
        <v>0</v>
      </c>
      <c r="K57" s="3">
        <f t="shared" si="10"/>
        <v>0</v>
      </c>
      <c r="L57" s="3">
        <f t="shared" si="10"/>
        <v>0</v>
      </c>
      <c r="M57" s="3">
        <f t="shared" si="10"/>
        <v>0</v>
      </c>
      <c r="N57" s="3">
        <f t="shared" si="10"/>
        <v>0</v>
      </c>
      <c r="O57" s="3">
        <f t="shared" si="10"/>
        <v>0</v>
      </c>
      <c r="P57" s="3">
        <f t="shared" si="8"/>
        <v>1459.7476432485296</v>
      </c>
      <c r="Q57" s="3">
        <f t="shared" si="9"/>
        <v>4765.640268454148</v>
      </c>
      <c r="R57" s="3">
        <f t="shared" si="4"/>
        <v>4833.754620596503</v>
      </c>
      <c r="S57" s="11">
        <v>0</v>
      </c>
    </row>
    <row r="58" spans="1:19" ht="12.75">
      <c r="A58" s="9">
        <v>30</v>
      </c>
      <c r="B58" s="9">
        <v>36</v>
      </c>
      <c r="C58">
        <f t="shared" si="3"/>
        <v>6</v>
      </c>
      <c r="D58" s="3">
        <f t="shared" si="10"/>
        <v>196.50819804882886</v>
      </c>
      <c r="E58" s="3">
        <f t="shared" si="10"/>
        <v>240.1985817072172</v>
      </c>
      <c r="F58" s="3">
        <f t="shared" si="10"/>
        <v>293.6028075521939</v>
      </c>
      <c r="G58" s="3">
        <f t="shared" si="10"/>
        <v>358.8805895099108</v>
      </c>
      <c r="H58" s="3">
        <f t="shared" si="10"/>
        <v>438.6718185727334</v>
      </c>
      <c r="I58" s="3">
        <f t="shared" si="10"/>
        <v>536.203322315917</v>
      </c>
      <c r="J58" s="3">
        <f t="shared" si="10"/>
        <v>0</v>
      </c>
      <c r="K58" s="3">
        <f t="shared" si="10"/>
        <v>0</v>
      </c>
      <c r="L58" s="3">
        <f t="shared" si="10"/>
        <v>0</v>
      </c>
      <c r="M58" s="3">
        <f t="shared" si="10"/>
        <v>0</v>
      </c>
      <c r="N58" s="3">
        <f t="shared" si="10"/>
        <v>0</v>
      </c>
      <c r="O58" s="3">
        <f t="shared" si="10"/>
        <v>0</v>
      </c>
      <c r="P58" s="3">
        <f t="shared" si="8"/>
        <v>1271.9914151555345</v>
      </c>
      <c r="Q58" s="3">
        <f t="shared" si="9"/>
        <v>4806.007606880509</v>
      </c>
      <c r="R58" s="3">
        <f t="shared" si="4"/>
        <v>5598.081509431776</v>
      </c>
      <c r="S58" s="11">
        <v>0</v>
      </c>
    </row>
    <row r="59" spans="1:19" ht="12.75">
      <c r="A59" s="9">
        <v>30</v>
      </c>
      <c r="B59" s="9">
        <v>37</v>
      </c>
      <c r="C59">
        <f t="shared" si="3"/>
        <v>7</v>
      </c>
      <c r="D59" s="3">
        <f t="shared" si="10"/>
        <v>196.50819804882886</v>
      </c>
      <c r="E59" s="3">
        <f t="shared" si="10"/>
        <v>240.1985817072172</v>
      </c>
      <c r="F59" s="3">
        <f t="shared" si="10"/>
        <v>293.6028075521939</v>
      </c>
      <c r="G59" s="3">
        <f t="shared" si="10"/>
        <v>358.8805895099108</v>
      </c>
      <c r="H59" s="3">
        <f t="shared" si="10"/>
        <v>438.6718185727334</v>
      </c>
      <c r="I59" s="3">
        <f t="shared" si="10"/>
        <v>536.203322315917</v>
      </c>
      <c r="J59" s="3">
        <f t="shared" si="10"/>
        <v>655.4193606466118</v>
      </c>
      <c r="K59" s="3">
        <f t="shared" si="10"/>
        <v>0</v>
      </c>
      <c r="L59" s="3">
        <f t="shared" si="10"/>
        <v>0</v>
      </c>
      <c r="M59" s="3">
        <f t="shared" si="10"/>
        <v>0</v>
      </c>
      <c r="N59" s="3">
        <f t="shared" si="10"/>
        <v>0</v>
      </c>
      <c r="O59" s="3">
        <f t="shared" si="10"/>
        <v>0</v>
      </c>
      <c r="P59" s="3">
        <f t="shared" si="8"/>
        <v>1108.3848415255939</v>
      </c>
      <c r="Q59" s="3">
        <f t="shared" si="9"/>
        <v>4846.716876699052</v>
      </c>
      <c r="R59" s="3">
        <f t="shared" si="4"/>
        <v>6457.81671352687</v>
      </c>
      <c r="S59" s="11">
        <v>0</v>
      </c>
    </row>
    <row r="60" spans="1:19" ht="12.75">
      <c r="A60" s="9">
        <v>30</v>
      </c>
      <c r="B60" s="9">
        <v>38</v>
      </c>
      <c r="C60">
        <f t="shared" si="3"/>
        <v>8</v>
      </c>
      <c r="D60" s="3">
        <f t="shared" si="10"/>
        <v>196.50819804882886</v>
      </c>
      <c r="E60" s="3">
        <f t="shared" si="10"/>
        <v>240.1985817072172</v>
      </c>
      <c r="F60" s="3">
        <f t="shared" si="10"/>
        <v>293.6028075521939</v>
      </c>
      <c r="G60" s="3">
        <f t="shared" si="10"/>
        <v>358.8805895099108</v>
      </c>
      <c r="H60" s="3">
        <f t="shared" si="10"/>
        <v>438.6718185727334</v>
      </c>
      <c r="I60" s="3">
        <f t="shared" si="10"/>
        <v>536.203322315917</v>
      </c>
      <c r="J60" s="3">
        <f t="shared" si="10"/>
        <v>655.4193606466118</v>
      </c>
      <c r="K60" s="3">
        <f t="shared" si="10"/>
        <v>801.141135148206</v>
      </c>
      <c r="L60" s="3">
        <f t="shared" si="10"/>
        <v>0</v>
      </c>
      <c r="M60" s="3">
        <f t="shared" si="10"/>
        <v>0</v>
      </c>
      <c r="N60" s="3">
        <f t="shared" si="10"/>
        <v>0</v>
      </c>
      <c r="O60" s="3">
        <f t="shared" si="10"/>
        <v>0</v>
      </c>
      <c r="P60" s="3">
        <f t="shared" si="8"/>
        <v>965.8217361266518</v>
      </c>
      <c r="Q60" s="3">
        <f t="shared" si="9"/>
        <v>4887.7709742383795</v>
      </c>
      <c r="R60" s="3">
        <f t="shared" si="4"/>
        <v>7442.575051613347</v>
      </c>
      <c r="S60" s="11">
        <v>0</v>
      </c>
    </row>
    <row r="61" spans="1:19" ht="12.75">
      <c r="A61" s="9">
        <v>30</v>
      </c>
      <c r="B61" s="9">
        <v>39</v>
      </c>
      <c r="C61">
        <f t="shared" si="3"/>
        <v>9</v>
      </c>
      <c r="D61" s="3">
        <f aca="true" t="shared" si="11" ref="D61:O70">IF(D$10&lt;=$C61,MCBase*EXP(MCIncr*(D$10-1))*EXP(MCInfl*($A61+D$10-1)),0)</f>
        <v>196.50819804882886</v>
      </c>
      <c r="E61" s="3">
        <f t="shared" si="11"/>
        <v>240.1985817072172</v>
      </c>
      <c r="F61" s="3">
        <f t="shared" si="11"/>
        <v>293.6028075521939</v>
      </c>
      <c r="G61" s="3">
        <f t="shared" si="11"/>
        <v>358.8805895099108</v>
      </c>
      <c r="H61" s="3">
        <f t="shared" si="11"/>
        <v>438.6718185727334</v>
      </c>
      <c r="I61" s="3">
        <f t="shared" si="11"/>
        <v>536.203322315917</v>
      </c>
      <c r="J61" s="3">
        <f t="shared" si="11"/>
        <v>655.4193606466118</v>
      </c>
      <c r="K61" s="3">
        <f t="shared" si="11"/>
        <v>801.141135148206</v>
      </c>
      <c r="L61" s="3">
        <f t="shared" si="11"/>
        <v>979.2617627183821</v>
      </c>
      <c r="M61" s="3">
        <f t="shared" si="11"/>
        <v>0</v>
      </c>
      <c r="N61" s="3">
        <f t="shared" si="11"/>
        <v>0</v>
      </c>
      <c r="O61" s="3">
        <f t="shared" si="11"/>
        <v>0</v>
      </c>
      <c r="P61" s="3">
        <f t="shared" si="8"/>
        <v>841.59543781812</v>
      </c>
      <c r="Q61" s="3">
        <f t="shared" si="9"/>
        <v>4929.172820360438</v>
      </c>
      <c r="R61" s="3">
        <f t="shared" si="4"/>
        <v>8587.464958762319</v>
      </c>
      <c r="S61" s="11">
        <v>0</v>
      </c>
    </row>
    <row r="62" spans="1:19" ht="12.75">
      <c r="A62" s="9">
        <v>30</v>
      </c>
      <c r="B62" s="9">
        <v>40</v>
      </c>
      <c r="C62">
        <f t="shared" si="3"/>
        <v>10</v>
      </c>
      <c r="D62" s="3">
        <f t="shared" si="11"/>
        <v>196.50819804882886</v>
      </c>
      <c r="E62" s="3">
        <f t="shared" si="11"/>
        <v>240.1985817072172</v>
      </c>
      <c r="F62" s="3">
        <f t="shared" si="11"/>
        <v>293.6028075521939</v>
      </c>
      <c r="G62" s="3">
        <f t="shared" si="11"/>
        <v>358.8805895099108</v>
      </c>
      <c r="H62" s="3">
        <f t="shared" si="11"/>
        <v>438.6718185727334</v>
      </c>
      <c r="I62" s="3">
        <f t="shared" si="11"/>
        <v>536.203322315917</v>
      </c>
      <c r="J62" s="3">
        <f t="shared" si="11"/>
        <v>655.4193606466118</v>
      </c>
      <c r="K62" s="3">
        <f t="shared" si="11"/>
        <v>801.141135148206</v>
      </c>
      <c r="L62" s="3">
        <f t="shared" si="11"/>
        <v>979.2617627183821</v>
      </c>
      <c r="M62" s="3">
        <f t="shared" si="11"/>
        <v>1196.9845984065125</v>
      </c>
      <c r="N62" s="3">
        <f t="shared" si="11"/>
        <v>0</v>
      </c>
      <c r="O62" s="3">
        <f t="shared" si="11"/>
        <v>0</v>
      </c>
      <c r="P62" s="3">
        <f t="shared" si="8"/>
        <v>733.3474226794516</v>
      </c>
      <c r="Q62" s="3">
        <f t="shared" si="9"/>
        <v>4970.925360668322</v>
      </c>
      <c r="R62" s="3">
        <f t="shared" si="4"/>
        <v>9934.450112615385</v>
      </c>
      <c r="S62" s="11">
        <v>0</v>
      </c>
    </row>
    <row r="63" spans="1:19" ht="12.75">
      <c r="A63" s="9">
        <v>30</v>
      </c>
      <c r="B63" s="9">
        <v>41</v>
      </c>
      <c r="C63">
        <f t="shared" si="3"/>
        <v>11</v>
      </c>
      <c r="D63" s="3">
        <f t="shared" si="11"/>
        <v>196.50819804882886</v>
      </c>
      <c r="E63" s="3">
        <f t="shared" si="11"/>
        <v>240.1985817072172</v>
      </c>
      <c r="F63" s="3">
        <f t="shared" si="11"/>
        <v>293.6028075521939</v>
      </c>
      <c r="G63" s="3">
        <f t="shared" si="11"/>
        <v>358.8805895099108</v>
      </c>
      <c r="H63" s="3">
        <f t="shared" si="11"/>
        <v>438.6718185727334</v>
      </c>
      <c r="I63" s="3">
        <f t="shared" si="11"/>
        <v>536.203322315917</v>
      </c>
      <c r="J63" s="3">
        <f t="shared" si="11"/>
        <v>655.4193606466118</v>
      </c>
      <c r="K63" s="3">
        <f t="shared" si="11"/>
        <v>801.141135148206</v>
      </c>
      <c r="L63" s="3">
        <f t="shared" si="11"/>
        <v>979.2617627183821</v>
      </c>
      <c r="M63" s="3">
        <f t="shared" si="11"/>
        <v>1196.9845984065125</v>
      </c>
      <c r="N63" s="3">
        <f t="shared" si="11"/>
        <v>1463.1145454358355</v>
      </c>
      <c r="O63" s="3">
        <f t="shared" si="11"/>
        <v>0</v>
      </c>
      <c r="P63" s="3">
        <f t="shared" si="8"/>
        <v>639.0225257694653</v>
      </c>
      <c r="Q63" s="3">
        <f t="shared" si="9"/>
        <v>5013.031565715849</v>
      </c>
      <c r="R63" s="3">
        <f t="shared" si="4"/>
        <v>11533.995760008733</v>
      </c>
      <c r="S63" s="11">
        <v>0</v>
      </c>
    </row>
    <row r="64" spans="1:19" ht="12.75">
      <c r="A64" s="9">
        <v>30</v>
      </c>
      <c r="B64" s="9">
        <v>42</v>
      </c>
      <c r="C64">
        <f>B64-A64</f>
        <v>12</v>
      </c>
      <c r="D64" s="3">
        <f t="shared" si="11"/>
        <v>196.50819804882886</v>
      </c>
      <c r="E64" s="3">
        <f t="shared" si="11"/>
        <v>240.1985817072172</v>
      </c>
      <c r="F64" s="3">
        <f t="shared" si="11"/>
        <v>293.6028075521939</v>
      </c>
      <c r="G64" s="3">
        <f t="shared" si="11"/>
        <v>358.8805895099108</v>
      </c>
      <c r="H64" s="3">
        <f t="shared" si="11"/>
        <v>438.6718185727334</v>
      </c>
      <c r="I64" s="3">
        <f t="shared" si="11"/>
        <v>536.203322315917</v>
      </c>
      <c r="J64" s="3">
        <f t="shared" si="11"/>
        <v>655.4193606466118</v>
      </c>
      <c r="K64" s="3">
        <f t="shared" si="11"/>
        <v>801.141135148206</v>
      </c>
      <c r="L64" s="3">
        <f t="shared" si="11"/>
        <v>979.2617627183821</v>
      </c>
      <c r="M64" s="3">
        <f t="shared" si="11"/>
        <v>1196.9845984065125</v>
      </c>
      <c r="N64" s="3">
        <f t="shared" si="11"/>
        <v>1463.1145454358355</v>
      </c>
      <c r="O64" s="3">
        <f t="shared" si="11"/>
        <v>1788.4141332442587</v>
      </c>
      <c r="P64" s="3">
        <f t="shared" si="8"/>
        <v>556.8299223699296</v>
      </c>
      <c r="Q64" s="3">
        <f t="shared" si="9"/>
        <v>5055.494431218897</v>
      </c>
      <c r="R64" s="3">
        <f>SUM(D64:O64)-P64+Q64</f>
        <v>13447.065362155576</v>
      </c>
      <c r="S64" s="11">
        <v>0</v>
      </c>
    </row>
    <row r="65" spans="1:19" ht="12.75">
      <c r="A65" s="9">
        <v>31</v>
      </c>
      <c r="B65" s="9">
        <v>35</v>
      </c>
      <c r="C65">
        <f t="shared" si="3"/>
        <v>4</v>
      </c>
      <c r="D65" s="3">
        <f t="shared" si="11"/>
        <v>198.70499694945963</v>
      </c>
      <c r="E65" s="3">
        <f t="shared" si="11"/>
        <v>242.88380291155786</v>
      </c>
      <c r="F65" s="3">
        <f t="shared" si="11"/>
        <v>296.88504377061616</v>
      </c>
      <c r="G65" s="3">
        <f t="shared" si="11"/>
        <v>362.89257726574584</v>
      </c>
      <c r="H65" s="3">
        <f t="shared" si="11"/>
        <v>0</v>
      </c>
      <c r="I65" s="3">
        <f t="shared" si="11"/>
        <v>0</v>
      </c>
      <c r="J65" s="3">
        <f t="shared" si="11"/>
        <v>0</v>
      </c>
      <c r="K65" s="3">
        <f t="shared" si="11"/>
        <v>0</v>
      </c>
      <c r="L65" s="3">
        <f t="shared" si="11"/>
        <v>0</v>
      </c>
      <c r="M65" s="3">
        <f t="shared" si="11"/>
        <v>0</v>
      </c>
      <c r="N65" s="3">
        <f t="shared" si="11"/>
        <v>0</v>
      </c>
      <c r="O65" s="3">
        <f t="shared" si="11"/>
        <v>0</v>
      </c>
      <c r="P65" s="3">
        <f t="shared" si="8"/>
        <v>1696.1003295233181</v>
      </c>
      <c r="Q65" s="3">
        <f t="shared" si="9"/>
        <v>4765.640268454148</v>
      </c>
      <c r="R65" s="3">
        <f t="shared" si="4"/>
        <v>4170.906359828209</v>
      </c>
      <c r="S65" s="11">
        <v>0</v>
      </c>
    </row>
    <row r="66" spans="1:19" ht="12.75">
      <c r="A66" s="9">
        <v>31</v>
      </c>
      <c r="B66" s="9">
        <v>36</v>
      </c>
      <c r="C66">
        <f t="shared" si="3"/>
        <v>5</v>
      </c>
      <c r="D66" s="3">
        <f t="shared" si="11"/>
        <v>198.70499694945963</v>
      </c>
      <c r="E66" s="3">
        <f t="shared" si="11"/>
        <v>242.88380291155786</v>
      </c>
      <c r="F66" s="3">
        <f t="shared" si="11"/>
        <v>296.88504377061616</v>
      </c>
      <c r="G66" s="3">
        <f t="shared" si="11"/>
        <v>362.89257726574584</v>
      </c>
      <c r="H66" s="3">
        <f t="shared" si="11"/>
        <v>443.5758061841756</v>
      </c>
      <c r="I66" s="3">
        <f t="shared" si="11"/>
        <v>0</v>
      </c>
      <c r="J66" s="3">
        <f t="shared" si="11"/>
        <v>0</v>
      </c>
      <c r="K66" s="3">
        <f t="shared" si="11"/>
        <v>0</v>
      </c>
      <c r="L66" s="3">
        <f t="shared" si="11"/>
        <v>0</v>
      </c>
      <c r="M66" s="3">
        <f t="shared" si="11"/>
        <v>0</v>
      </c>
      <c r="N66" s="3">
        <f t="shared" si="11"/>
        <v>0</v>
      </c>
      <c r="O66" s="3">
        <f t="shared" si="11"/>
        <v>0</v>
      </c>
      <c r="P66" s="3">
        <f t="shared" si="8"/>
        <v>1477.9438544562333</v>
      </c>
      <c r="Q66" s="3">
        <f t="shared" si="9"/>
        <v>4806.007606880509</v>
      </c>
      <c r="R66" s="3">
        <f t="shared" si="4"/>
        <v>4873.0059795058305</v>
      </c>
      <c r="S66" s="11">
        <v>0</v>
      </c>
    </row>
    <row r="67" spans="1:19" ht="12.75">
      <c r="A67" s="9">
        <v>31</v>
      </c>
      <c r="B67" s="9">
        <v>37</v>
      </c>
      <c r="C67">
        <f t="shared" si="3"/>
        <v>6</v>
      </c>
      <c r="D67" s="3">
        <f t="shared" si="11"/>
        <v>198.70499694945963</v>
      </c>
      <c r="E67" s="3">
        <f t="shared" si="11"/>
        <v>242.88380291155786</v>
      </c>
      <c r="F67" s="3">
        <f t="shared" si="11"/>
        <v>296.88504377061616</v>
      </c>
      <c r="G67" s="3">
        <f t="shared" si="11"/>
        <v>362.89257726574584</v>
      </c>
      <c r="H67" s="3">
        <f t="shared" si="11"/>
        <v>443.5758061841756</v>
      </c>
      <c r="I67" s="3">
        <f t="shared" si="11"/>
        <v>542.1976313609041</v>
      </c>
      <c r="J67" s="3">
        <f t="shared" si="11"/>
        <v>0</v>
      </c>
      <c r="K67" s="3">
        <f t="shared" si="11"/>
        <v>0</v>
      </c>
      <c r="L67" s="3">
        <f t="shared" si="11"/>
        <v>0</v>
      </c>
      <c r="M67" s="3">
        <f t="shared" si="11"/>
        <v>0</v>
      </c>
      <c r="N67" s="3">
        <f t="shared" si="11"/>
        <v>0</v>
      </c>
      <c r="O67" s="3">
        <f t="shared" si="11"/>
        <v>0</v>
      </c>
      <c r="P67" s="3">
        <f t="shared" si="8"/>
        <v>1287.8471862209008</v>
      </c>
      <c r="Q67" s="3">
        <f t="shared" si="9"/>
        <v>4846.716876699052</v>
      </c>
      <c r="R67" s="3">
        <f t="shared" si="4"/>
        <v>5646.00954892061</v>
      </c>
      <c r="S67" s="11">
        <v>0</v>
      </c>
    </row>
    <row r="68" spans="1:19" ht="12.75">
      <c r="A68" s="9">
        <v>31</v>
      </c>
      <c r="B68" s="9">
        <v>38</v>
      </c>
      <c r="C68">
        <f t="shared" si="3"/>
        <v>7</v>
      </c>
      <c r="D68" s="3">
        <f t="shared" si="11"/>
        <v>198.70499694945963</v>
      </c>
      <c r="E68" s="3">
        <f t="shared" si="11"/>
        <v>242.88380291155786</v>
      </c>
      <c r="F68" s="3">
        <f t="shared" si="11"/>
        <v>296.88504377061616</v>
      </c>
      <c r="G68" s="3">
        <f t="shared" si="11"/>
        <v>362.89257726574584</v>
      </c>
      <c r="H68" s="3">
        <f t="shared" si="11"/>
        <v>443.5758061841756</v>
      </c>
      <c r="I68" s="3">
        <f t="shared" si="11"/>
        <v>542.1976313609041</v>
      </c>
      <c r="J68" s="3">
        <f t="shared" si="11"/>
        <v>662.7464062620973</v>
      </c>
      <c r="K68" s="3">
        <f t="shared" si="11"/>
        <v>0</v>
      </c>
      <c r="L68" s="3">
        <f t="shared" si="11"/>
        <v>0</v>
      </c>
      <c r="M68" s="3">
        <f t="shared" si="11"/>
        <v>0</v>
      </c>
      <c r="N68" s="3">
        <f t="shared" si="11"/>
        <v>0</v>
      </c>
      <c r="O68" s="3">
        <f t="shared" si="11"/>
        <v>0</v>
      </c>
      <c r="P68" s="3">
        <f t="shared" si="8"/>
        <v>1122.2012054492473</v>
      </c>
      <c r="Q68" s="3">
        <f t="shared" si="9"/>
        <v>4887.7709742383795</v>
      </c>
      <c r="R68" s="3">
        <f t="shared" si="4"/>
        <v>6515.456033493689</v>
      </c>
      <c r="S68" s="11">
        <v>0</v>
      </c>
    </row>
    <row r="69" spans="1:19" ht="12.75">
      <c r="A69" s="9">
        <v>31</v>
      </c>
      <c r="B69" s="9">
        <v>39</v>
      </c>
      <c r="C69">
        <f t="shared" si="3"/>
        <v>8</v>
      </c>
      <c r="D69" s="3">
        <f t="shared" si="11"/>
        <v>198.70499694945963</v>
      </c>
      <c r="E69" s="3">
        <f t="shared" si="11"/>
        <v>242.88380291155786</v>
      </c>
      <c r="F69" s="3">
        <f t="shared" si="11"/>
        <v>296.88504377061616</v>
      </c>
      <c r="G69" s="3">
        <f t="shared" si="11"/>
        <v>362.89257726574584</v>
      </c>
      <c r="H69" s="3">
        <f t="shared" si="11"/>
        <v>443.5758061841756</v>
      </c>
      <c r="I69" s="3">
        <f t="shared" si="11"/>
        <v>542.1976313609041</v>
      </c>
      <c r="J69" s="3">
        <f t="shared" si="11"/>
        <v>662.7464062620973</v>
      </c>
      <c r="K69" s="3">
        <f t="shared" si="11"/>
        <v>810.0972295117925</v>
      </c>
      <c r="L69" s="3">
        <f t="shared" si="11"/>
        <v>0</v>
      </c>
      <c r="M69" s="3">
        <f t="shared" si="11"/>
        <v>0</v>
      </c>
      <c r="N69" s="3">
        <f t="shared" si="11"/>
        <v>0</v>
      </c>
      <c r="O69" s="3">
        <f t="shared" si="11"/>
        <v>0</v>
      </c>
      <c r="P69" s="3">
        <f t="shared" si="8"/>
        <v>977.8610063257405</v>
      </c>
      <c r="Q69" s="3">
        <f t="shared" si="9"/>
        <v>4929.172820360438</v>
      </c>
      <c r="R69" s="3">
        <f t="shared" si="4"/>
        <v>7511.295308251047</v>
      </c>
      <c r="S69" s="11">
        <v>0</v>
      </c>
    </row>
    <row r="70" spans="1:19" ht="12.75">
      <c r="A70" s="9">
        <v>31</v>
      </c>
      <c r="B70" s="9">
        <v>40</v>
      </c>
      <c r="C70">
        <f t="shared" si="3"/>
        <v>9</v>
      </c>
      <c r="D70" s="3">
        <f t="shared" si="11"/>
        <v>198.70499694945963</v>
      </c>
      <c r="E70" s="3">
        <f t="shared" si="11"/>
        <v>242.88380291155786</v>
      </c>
      <c r="F70" s="3">
        <f t="shared" si="11"/>
        <v>296.88504377061616</v>
      </c>
      <c r="G70" s="3">
        <f t="shared" si="11"/>
        <v>362.89257726574584</v>
      </c>
      <c r="H70" s="3">
        <f t="shared" si="11"/>
        <v>443.5758061841756</v>
      </c>
      <c r="I70" s="3">
        <f t="shared" si="11"/>
        <v>542.1976313609041</v>
      </c>
      <c r="J70" s="3">
        <f t="shared" si="11"/>
        <v>662.7464062620973</v>
      </c>
      <c r="K70" s="3">
        <f t="shared" si="11"/>
        <v>810.0972295117925</v>
      </c>
      <c r="L70" s="3">
        <f t="shared" si="11"/>
        <v>990.2090981737455</v>
      </c>
      <c r="M70" s="3">
        <f t="shared" si="11"/>
        <v>0</v>
      </c>
      <c r="N70" s="3">
        <f t="shared" si="11"/>
        <v>0</v>
      </c>
      <c r="O70" s="3">
        <f t="shared" si="11"/>
        <v>0</v>
      </c>
      <c r="P70" s="3">
        <f t="shared" si="8"/>
        <v>852.0861883316122</v>
      </c>
      <c r="Q70" s="3">
        <f t="shared" si="9"/>
        <v>4970.925360668322</v>
      </c>
      <c r="R70" s="3">
        <f t="shared" si="4"/>
        <v>8669.031764726806</v>
      </c>
      <c r="S70" s="11">
        <v>0</v>
      </c>
    </row>
    <row r="71" spans="1:19" ht="12.75">
      <c r="A71" s="9">
        <v>31</v>
      </c>
      <c r="B71" s="9">
        <v>41</v>
      </c>
      <c r="C71">
        <f t="shared" si="3"/>
        <v>10</v>
      </c>
      <c r="D71" s="3">
        <f aca="true" t="shared" si="12" ref="D71:O80">IF(D$10&lt;=$C71,MCBase*EXP(MCIncr*(D$10-1))*EXP(MCInfl*($A71+D$10-1)),0)</f>
        <v>198.70499694945963</v>
      </c>
      <c r="E71" s="3">
        <f t="shared" si="12"/>
        <v>242.88380291155786</v>
      </c>
      <c r="F71" s="3">
        <f t="shared" si="12"/>
        <v>296.88504377061616</v>
      </c>
      <c r="G71" s="3">
        <f t="shared" si="12"/>
        <v>362.89257726574584</v>
      </c>
      <c r="H71" s="3">
        <f t="shared" si="12"/>
        <v>443.5758061841756</v>
      </c>
      <c r="I71" s="3">
        <f t="shared" si="12"/>
        <v>542.1976313609041</v>
      </c>
      <c r="J71" s="3">
        <f t="shared" si="12"/>
        <v>662.7464062620973</v>
      </c>
      <c r="K71" s="3">
        <f t="shared" si="12"/>
        <v>810.0972295117925</v>
      </c>
      <c r="L71" s="3">
        <f t="shared" si="12"/>
        <v>990.2090981737455</v>
      </c>
      <c r="M71" s="3">
        <f t="shared" si="12"/>
        <v>1210.3658948407613</v>
      </c>
      <c r="N71" s="3">
        <f t="shared" si="12"/>
        <v>0</v>
      </c>
      <c r="O71" s="3">
        <f t="shared" si="12"/>
        <v>0</v>
      </c>
      <c r="P71" s="3">
        <f t="shared" si="8"/>
        <v>742.4888278075356</v>
      </c>
      <c r="Q71" s="3">
        <f t="shared" si="9"/>
        <v>5013.031565715849</v>
      </c>
      <c r="R71" s="3">
        <f t="shared" si="4"/>
        <v>10031.10122513917</v>
      </c>
      <c r="S71" s="11">
        <v>0</v>
      </c>
    </row>
    <row r="72" spans="1:19" ht="12.75">
      <c r="A72" s="9">
        <v>31</v>
      </c>
      <c r="B72" s="9">
        <v>42</v>
      </c>
      <c r="C72">
        <f t="shared" si="3"/>
        <v>11</v>
      </c>
      <c r="D72" s="3">
        <f t="shared" si="12"/>
        <v>198.70499694945963</v>
      </c>
      <c r="E72" s="3">
        <f t="shared" si="12"/>
        <v>242.88380291155786</v>
      </c>
      <c r="F72" s="3">
        <f t="shared" si="12"/>
        <v>296.88504377061616</v>
      </c>
      <c r="G72" s="3">
        <f t="shared" si="12"/>
        <v>362.89257726574584</v>
      </c>
      <c r="H72" s="3">
        <f t="shared" si="12"/>
        <v>443.5758061841756</v>
      </c>
      <c r="I72" s="3">
        <f t="shared" si="12"/>
        <v>542.1976313609041</v>
      </c>
      <c r="J72" s="3">
        <f t="shared" si="12"/>
        <v>662.7464062620973</v>
      </c>
      <c r="K72" s="3">
        <f t="shared" si="12"/>
        <v>810.0972295117925</v>
      </c>
      <c r="L72" s="3">
        <f t="shared" si="12"/>
        <v>990.2090981737455</v>
      </c>
      <c r="M72" s="3">
        <f t="shared" si="12"/>
        <v>1210.3658948407613</v>
      </c>
      <c r="N72" s="3">
        <f t="shared" si="12"/>
        <v>1479.4709542616476</v>
      </c>
      <c r="O72" s="3">
        <f t="shared" si="12"/>
        <v>0</v>
      </c>
      <c r="P72" s="3">
        <f t="shared" si="8"/>
        <v>646.9881415381642</v>
      </c>
      <c r="Q72" s="3">
        <f t="shared" si="9"/>
        <v>5055.494431218897</v>
      </c>
      <c r="R72" s="3">
        <f t="shared" si="4"/>
        <v>11648.535731173237</v>
      </c>
      <c r="S72" s="11">
        <v>0</v>
      </c>
    </row>
    <row r="73" spans="1:19" ht="12.75">
      <c r="A73" s="9">
        <v>31</v>
      </c>
      <c r="B73" s="9">
        <v>43</v>
      </c>
      <c r="C73">
        <f>B73-A73</f>
        <v>12</v>
      </c>
      <c r="D73" s="3">
        <f t="shared" si="12"/>
        <v>198.70499694945963</v>
      </c>
      <c r="E73" s="3">
        <f t="shared" si="12"/>
        <v>242.88380291155786</v>
      </c>
      <c r="F73" s="3">
        <f t="shared" si="12"/>
        <v>296.88504377061616</v>
      </c>
      <c r="G73" s="3">
        <f t="shared" si="12"/>
        <v>362.89257726574584</v>
      </c>
      <c r="H73" s="3">
        <f t="shared" si="12"/>
        <v>443.5758061841756</v>
      </c>
      <c r="I73" s="3">
        <f t="shared" si="12"/>
        <v>542.1976313609041</v>
      </c>
      <c r="J73" s="3">
        <f t="shared" si="12"/>
        <v>662.7464062620973</v>
      </c>
      <c r="K73" s="3">
        <f t="shared" si="12"/>
        <v>810.0972295117925</v>
      </c>
      <c r="L73" s="3">
        <f t="shared" si="12"/>
        <v>990.2090981737455</v>
      </c>
      <c r="M73" s="3">
        <f t="shared" si="12"/>
        <v>1210.3658948407613</v>
      </c>
      <c r="N73" s="3">
        <f t="shared" si="12"/>
        <v>1479.4709542616476</v>
      </c>
      <c r="O73" s="3">
        <f t="shared" si="12"/>
        <v>1808.407122039603</v>
      </c>
      <c r="P73" s="3">
        <f t="shared" si="8"/>
        <v>563.7709816147074</v>
      </c>
      <c r="Q73" s="3">
        <f t="shared" si="9"/>
        <v>5098.316978268549</v>
      </c>
      <c r="R73" s="3">
        <f>SUM(D73:O73)-P73+Q73</f>
        <v>13582.982560185948</v>
      </c>
      <c r="S73" s="11">
        <v>0</v>
      </c>
    </row>
    <row r="74" spans="1:19" ht="12.75">
      <c r="A74" s="9">
        <v>32</v>
      </c>
      <c r="B74" s="9">
        <v>36</v>
      </c>
      <c r="C74">
        <f t="shared" si="3"/>
        <v>4</v>
      </c>
      <c r="D74" s="3">
        <f t="shared" si="12"/>
        <v>200.92635424234953</v>
      </c>
      <c r="E74" s="3">
        <f t="shared" si="12"/>
        <v>245.59904266498813</v>
      </c>
      <c r="F74" s="3">
        <f t="shared" si="12"/>
        <v>300.2039726715211</v>
      </c>
      <c r="G74" s="3">
        <f t="shared" si="12"/>
        <v>366.9494157218512</v>
      </c>
      <c r="H74" s="3">
        <f t="shared" si="12"/>
        <v>0</v>
      </c>
      <c r="I74" s="3">
        <f t="shared" si="12"/>
        <v>0</v>
      </c>
      <c r="J74" s="3">
        <f t="shared" si="12"/>
        <v>0</v>
      </c>
      <c r="K74" s="3">
        <f t="shared" si="12"/>
        <v>0</v>
      </c>
      <c r="L74" s="3">
        <f t="shared" si="12"/>
        <v>0</v>
      </c>
      <c r="M74" s="3">
        <f t="shared" si="12"/>
        <v>0</v>
      </c>
      <c r="N74" s="3">
        <f t="shared" si="12"/>
        <v>0</v>
      </c>
      <c r="O74" s="3">
        <f t="shared" si="12"/>
        <v>0</v>
      </c>
      <c r="P74" s="3">
        <f t="shared" si="8"/>
        <v>1717.2427509330766</v>
      </c>
      <c r="Q74" s="3">
        <f t="shared" si="9"/>
        <v>4806.007606880509</v>
      </c>
      <c r="R74" s="3">
        <f t="shared" si="4"/>
        <v>4202.443641248143</v>
      </c>
      <c r="S74" s="11">
        <v>0</v>
      </c>
    </row>
    <row r="75" spans="1:19" ht="12.75">
      <c r="A75" s="9">
        <v>32</v>
      </c>
      <c r="B75" s="9">
        <v>37</v>
      </c>
      <c r="C75">
        <f t="shared" si="3"/>
        <v>5</v>
      </c>
      <c r="D75" s="3">
        <f t="shared" si="12"/>
        <v>200.92635424234953</v>
      </c>
      <c r="E75" s="3">
        <f t="shared" si="12"/>
        <v>245.59904266498813</v>
      </c>
      <c r="F75" s="3">
        <f t="shared" si="12"/>
        <v>300.2039726715211</v>
      </c>
      <c r="G75" s="3">
        <f t="shared" si="12"/>
        <v>366.9494157218512</v>
      </c>
      <c r="H75" s="3">
        <f t="shared" si="12"/>
        <v>448.5346163154948</v>
      </c>
      <c r="I75" s="3">
        <f t="shared" si="12"/>
        <v>0</v>
      </c>
      <c r="J75" s="3">
        <f t="shared" si="12"/>
        <v>0</v>
      </c>
      <c r="K75" s="3">
        <f t="shared" si="12"/>
        <v>0</v>
      </c>
      <c r="L75" s="3">
        <f t="shared" si="12"/>
        <v>0</v>
      </c>
      <c r="M75" s="3">
        <f t="shared" si="12"/>
        <v>0</v>
      </c>
      <c r="N75" s="3">
        <f t="shared" si="12"/>
        <v>0</v>
      </c>
      <c r="O75" s="3">
        <f t="shared" si="12"/>
        <v>0</v>
      </c>
      <c r="P75" s="3">
        <f aca="true" t="shared" si="13" ref="P75:P106">SVBase*EXP(-SVDecr*$C75)*EXP(SVInfl*($B75))</f>
        <v>1496.366887131228</v>
      </c>
      <c r="Q75" s="3">
        <f aca="true" t="shared" si="14" ref="Q75:Q106">PCBase*EXP(PCInfl*($B75))</f>
        <v>4846.716876699052</v>
      </c>
      <c r="R75" s="3">
        <f t="shared" si="4"/>
        <v>4912.563391184029</v>
      </c>
      <c r="S75" s="11">
        <v>0</v>
      </c>
    </row>
    <row r="76" spans="1:19" ht="12.75">
      <c r="A76" s="9">
        <v>32</v>
      </c>
      <c r="B76" s="9">
        <v>38</v>
      </c>
      <c r="C76">
        <f t="shared" si="3"/>
        <v>6</v>
      </c>
      <c r="D76" s="3">
        <f t="shared" si="12"/>
        <v>200.92635424234953</v>
      </c>
      <c r="E76" s="3">
        <f t="shared" si="12"/>
        <v>245.59904266498813</v>
      </c>
      <c r="F76" s="3">
        <f t="shared" si="12"/>
        <v>300.2039726715211</v>
      </c>
      <c r="G76" s="3">
        <f t="shared" si="12"/>
        <v>366.9494157218512</v>
      </c>
      <c r="H76" s="3">
        <f t="shared" si="12"/>
        <v>448.5346163154948</v>
      </c>
      <c r="I76" s="3">
        <f t="shared" si="12"/>
        <v>548.2589518163605</v>
      </c>
      <c r="J76" s="3">
        <f t="shared" si="12"/>
        <v>0</v>
      </c>
      <c r="K76" s="3">
        <f t="shared" si="12"/>
        <v>0</v>
      </c>
      <c r="L76" s="3">
        <f t="shared" si="12"/>
        <v>0</v>
      </c>
      <c r="M76" s="3">
        <f t="shared" si="12"/>
        <v>0</v>
      </c>
      <c r="N76" s="3">
        <f t="shared" si="12"/>
        <v>0</v>
      </c>
      <c r="O76" s="3">
        <f t="shared" si="12"/>
        <v>0</v>
      </c>
      <c r="P76" s="3">
        <f t="shared" si="13"/>
        <v>1303.9006044347316</v>
      </c>
      <c r="Q76" s="3">
        <f t="shared" si="14"/>
        <v>4887.7709742383795</v>
      </c>
      <c r="R76" s="3">
        <f t="shared" si="4"/>
        <v>5694.342723236214</v>
      </c>
      <c r="S76" s="11">
        <v>0</v>
      </c>
    </row>
    <row r="77" spans="1:19" ht="12.75">
      <c r="A77" s="9">
        <v>32</v>
      </c>
      <c r="B77" s="9">
        <v>39</v>
      </c>
      <c r="C77">
        <f t="shared" si="3"/>
        <v>7</v>
      </c>
      <c r="D77" s="3">
        <f t="shared" si="12"/>
        <v>200.92635424234953</v>
      </c>
      <c r="E77" s="3">
        <f t="shared" si="12"/>
        <v>245.59904266498813</v>
      </c>
      <c r="F77" s="3">
        <f t="shared" si="12"/>
        <v>300.2039726715211</v>
      </c>
      <c r="G77" s="3">
        <f t="shared" si="12"/>
        <v>366.9494157218512</v>
      </c>
      <c r="H77" s="3">
        <f t="shared" si="12"/>
        <v>448.5346163154948</v>
      </c>
      <c r="I77" s="3">
        <f t="shared" si="12"/>
        <v>548.2589518163605</v>
      </c>
      <c r="J77" s="3">
        <f t="shared" si="12"/>
        <v>670.1553621791007</v>
      </c>
      <c r="K77" s="3">
        <f t="shared" si="12"/>
        <v>0</v>
      </c>
      <c r="L77" s="3">
        <f t="shared" si="12"/>
        <v>0</v>
      </c>
      <c r="M77" s="3">
        <f t="shared" si="12"/>
        <v>0</v>
      </c>
      <c r="N77" s="3">
        <f t="shared" si="12"/>
        <v>0</v>
      </c>
      <c r="O77" s="3">
        <f t="shared" si="12"/>
        <v>0</v>
      </c>
      <c r="P77" s="3">
        <f t="shared" si="13"/>
        <v>1136.1897946731026</v>
      </c>
      <c r="Q77" s="3">
        <f t="shared" si="14"/>
        <v>4929.172820360438</v>
      </c>
      <c r="R77" s="3">
        <f t="shared" si="4"/>
        <v>6573.610741299001</v>
      </c>
      <c r="S77" s="11">
        <v>1</v>
      </c>
    </row>
    <row r="78" spans="1:19" ht="12.75">
      <c r="A78" s="9">
        <v>32</v>
      </c>
      <c r="B78" s="9">
        <v>40</v>
      </c>
      <c r="C78">
        <f t="shared" si="3"/>
        <v>8</v>
      </c>
      <c r="D78" s="3">
        <f t="shared" si="12"/>
        <v>200.92635424234953</v>
      </c>
      <c r="E78" s="3">
        <f t="shared" si="12"/>
        <v>245.59904266498813</v>
      </c>
      <c r="F78" s="3">
        <f t="shared" si="12"/>
        <v>300.2039726715211</v>
      </c>
      <c r="G78" s="3">
        <f t="shared" si="12"/>
        <v>366.9494157218512</v>
      </c>
      <c r="H78" s="3">
        <f t="shared" si="12"/>
        <v>448.5346163154948</v>
      </c>
      <c r="I78" s="3">
        <f t="shared" si="12"/>
        <v>548.2589518163605</v>
      </c>
      <c r="J78" s="3">
        <f t="shared" si="12"/>
        <v>670.1553621791007</v>
      </c>
      <c r="K78" s="3">
        <f t="shared" si="12"/>
        <v>819.1534455926776</v>
      </c>
      <c r="L78" s="3">
        <f t="shared" si="12"/>
        <v>0</v>
      </c>
      <c r="M78" s="3">
        <f t="shared" si="12"/>
        <v>0</v>
      </c>
      <c r="N78" s="3">
        <f t="shared" si="12"/>
        <v>0</v>
      </c>
      <c r="O78" s="3">
        <f t="shared" si="12"/>
        <v>0</v>
      </c>
      <c r="P78" s="3">
        <f t="shared" si="13"/>
        <v>990.0503497956046</v>
      </c>
      <c r="Q78" s="3">
        <f t="shared" si="14"/>
        <v>4970.925360668322</v>
      </c>
      <c r="R78" s="3">
        <f t="shared" si="4"/>
        <v>7580.6561720770615</v>
      </c>
      <c r="S78" s="11">
        <v>0</v>
      </c>
    </row>
    <row r="79" spans="1:19" ht="12.75">
      <c r="A79" s="9">
        <v>32</v>
      </c>
      <c r="B79" s="9">
        <v>41</v>
      </c>
      <c r="C79">
        <f t="shared" si="3"/>
        <v>9</v>
      </c>
      <c r="D79" s="3">
        <f t="shared" si="12"/>
        <v>200.92635424234953</v>
      </c>
      <c r="E79" s="3">
        <f t="shared" si="12"/>
        <v>245.59904266498813</v>
      </c>
      <c r="F79" s="3">
        <f t="shared" si="12"/>
        <v>300.2039726715211</v>
      </c>
      <c r="G79" s="3">
        <f t="shared" si="12"/>
        <v>366.9494157218512</v>
      </c>
      <c r="H79" s="3">
        <f t="shared" si="12"/>
        <v>448.5346163154948</v>
      </c>
      <c r="I79" s="3">
        <f t="shared" si="12"/>
        <v>548.2589518163605</v>
      </c>
      <c r="J79" s="3">
        <f t="shared" si="12"/>
        <v>670.1553621791007</v>
      </c>
      <c r="K79" s="3">
        <f t="shared" si="12"/>
        <v>819.1534455926776</v>
      </c>
      <c r="L79" s="3">
        <f t="shared" si="12"/>
        <v>1001.2788157726121</v>
      </c>
      <c r="M79" s="3">
        <f t="shared" si="12"/>
        <v>0</v>
      </c>
      <c r="N79" s="3">
        <f t="shared" si="12"/>
        <v>0</v>
      </c>
      <c r="O79" s="3">
        <f t="shared" si="12"/>
        <v>0</v>
      </c>
      <c r="P79" s="3">
        <f t="shared" si="13"/>
        <v>862.7077093333828</v>
      </c>
      <c r="Q79" s="3">
        <f t="shared" si="14"/>
        <v>5013.031565715849</v>
      </c>
      <c r="R79" s="3">
        <f t="shared" si="4"/>
        <v>8751.383833359421</v>
      </c>
      <c r="S79" s="11">
        <v>0</v>
      </c>
    </row>
    <row r="80" spans="1:19" ht="12.75">
      <c r="A80" s="9">
        <v>32</v>
      </c>
      <c r="B80" s="9">
        <v>42</v>
      </c>
      <c r="C80">
        <f t="shared" si="3"/>
        <v>10</v>
      </c>
      <c r="D80" s="3">
        <f t="shared" si="12"/>
        <v>200.92635424234953</v>
      </c>
      <c r="E80" s="3">
        <f t="shared" si="12"/>
        <v>245.59904266498813</v>
      </c>
      <c r="F80" s="3">
        <f t="shared" si="12"/>
        <v>300.2039726715211</v>
      </c>
      <c r="G80" s="3">
        <f t="shared" si="12"/>
        <v>366.9494157218512</v>
      </c>
      <c r="H80" s="3">
        <f t="shared" si="12"/>
        <v>448.5346163154948</v>
      </c>
      <c r="I80" s="3">
        <f t="shared" si="12"/>
        <v>548.2589518163605</v>
      </c>
      <c r="J80" s="3">
        <f t="shared" si="12"/>
        <v>670.1553621791007</v>
      </c>
      <c r="K80" s="3">
        <f t="shared" si="12"/>
        <v>819.1534455926776</v>
      </c>
      <c r="L80" s="3">
        <f t="shared" si="12"/>
        <v>1001.2788157726121</v>
      </c>
      <c r="M80" s="3">
        <f t="shared" si="12"/>
        <v>1223.8967830863828</v>
      </c>
      <c r="N80" s="3">
        <f t="shared" si="12"/>
        <v>0</v>
      </c>
      <c r="O80" s="3">
        <f t="shared" si="12"/>
        <v>0</v>
      </c>
      <c r="P80" s="3">
        <f t="shared" si="13"/>
        <v>751.7441834113852</v>
      </c>
      <c r="Q80" s="3">
        <f t="shared" si="14"/>
        <v>5055.494431218897</v>
      </c>
      <c r="R80" s="3">
        <f t="shared" si="4"/>
        <v>10128.707007870851</v>
      </c>
      <c r="S80" s="11">
        <v>0</v>
      </c>
    </row>
    <row r="81" spans="1:19" ht="12.75">
      <c r="A81" s="9">
        <v>32</v>
      </c>
      <c r="B81" s="9">
        <v>43</v>
      </c>
      <c r="C81">
        <f t="shared" si="3"/>
        <v>11</v>
      </c>
      <c r="D81" s="3">
        <f aca="true" t="shared" si="15" ref="D81:O90">IF(D$10&lt;=$C81,MCBase*EXP(MCIncr*(D$10-1))*EXP(MCInfl*($A81+D$10-1)),0)</f>
        <v>200.92635424234953</v>
      </c>
      <c r="E81" s="3">
        <f t="shared" si="15"/>
        <v>245.59904266498813</v>
      </c>
      <c r="F81" s="3">
        <f t="shared" si="15"/>
        <v>300.2039726715211</v>
      </c>
      <c r="G81" s="3">
        <f t="shared" si="15"/>
        <v>366.9494157218512</v>
      </c>
      <c r="H81" s="3">
        <f t="shared" si="15"/>
        <v>448.5346163154948</v>
      </c>
      <c r="I81" s="3">
        <f t="shared" si="15"/>
        <v>548.2589518163605</v>
      </c>
      <c r="J81" s="3">
        <f t="shared" si="15"/>
        <v>670.1553621791007</v>
      </c>
      <c r="K81" s="3">
        <f t="shared" si="15"/>
        <v>819.1534455926776</v>
      </c>
      <c r="L81" s="3">
        <f t="shared" si="15"/>
        <v>1001.2788157726121</v>
      </c>
      <c r="M81" s="3">
        <f t="shared" si="15"/>
        <v>1223.8967830863828</v>
      </c>
      <c r="N81" s="3">
        <f t="shared" si="15"/>
        <v>1496.0102141913</v>
      </c>
      <c r="O81" s="3">
        <f t="shared" si="15"/>
        <v>0</v>
      </c>
      <c r="P81" s="3">
        <f t="shared" si="13"/>
        <v>655.0530512002955</v>
      </c>
      <c r="Q81" s="3">
        <f t="shared" si="14"/>
        <v>5098.316978268549</v>
      </c>
      <c r="R81" s="3">
        <f t="shared" si="4"/>
        <v>11764.230901322893</v>
      </c>
      <c r="S81" s="11">
        <v>0</v>
      </c>
    </row>
    <row r="82" spans="1:19" ht="12.75">
      <c r="A82" s="9">
        <v>32</v>
      </c>
      <c r="B82" s="9">
        <v>44</v>
      </c>
      <c r="C82">
        <f>B82-A82</f>
        <v>12</v>
      </c>
      <c r="D82" s="3">
        <f t="shared" si="15"/>
        <v>200.92635424234953</v>
      </c>
      <c r="E82" s="3">
        <f t="shared" si="15"/>
        <v>245.59904266498813</v>
      </c>
      <c r="F82" s="3">
        <f t="shared" si="15"/>
        <v>300.2039726715211</v>
      </c>
      <c r="G82" s="3">
        <f t="shared" si="15"/>
        <v>366.9494157218512</v>
      </c>
      <c r="H82" s="3">
        <f t="shared" si="15"/>
        <v>448.5346163154948</v>
      </c>
      <c r="I82" s="3">
        <f t="shared" si="15"/>
        <v>548.2589518163605</v>
      </c>
      <c r="J82" s="3">
        <f t="shared" si="15"/>
        <v>670.1553621791007</v>
      </c>
      <c r="K82" s="3">
        <f t="shared" si="15"/>
        <v>819.1534455926776</v>
      </c>
      <c r="L82" s="3">
        <f t="shared" si="15"/>
        <v>1001.2788157726121</v>
      </c>
      <c r="M82" s="3">
        <f t="shared" si="15"/>
        <v>1223.8967830863828</v>
      </c>
      <c r="N82" s="3">
        <f t="shared" si="15"/>
        <v>1496.0102141913</v>
      </c>
      <c r="O82" s="3">
        <f t="shared" si="15"/>
        <v>1828.62361589093</v>
      </c>
      <c r="P82" s="3">
        <f t="shared" si="13"/>
        <v>570.798563335207</v>
      </c>
      <c r="Q82" s="3">
        <f t="shared" si="14"/>
        <v>5141.5022535460275</v>
      </c>
      <c r="R82" s="3">
        <f>SUM(D82:O82)-P82+Q82</f>
        <v>13720.29428035639</v>
      </c>
      <c r="S82" s="11">
        <v>0</v>
      </c>
    </row>
    <row r="83" spans="1:19" ht="12.75">
      <c r="A83" s="9">
        <v>33</v>
      </c>
      <c r="B83" s="9">
        <v>37</v>
      </c>
      <c r="C83">
        <f t="shared" si="3"/>
        <v>4</v>
      </c>
      <c r="D83" s="3">
        <f t="shared" si="15"/>
        <v>203.17254446998402</v>
      </c>
      <c r="E83" s="3">
        <f t="shared" si="15"/>
        <v>248.34463655002472</v>
      </c>
      <c r="F83" s="3">
        <f t="shared" si="15"/>
        <v>303.560004448709</v>
      </c>
      <c r="G83" s="3">
        <f t="shared" si="15"/>
        <v>371.05160627190946</v>
      </c>
      <c r="H83" s="3">
        <f t="shared" si="15"/>
        <v>0</v>
      </c>
      <c r="I83" s="3">
        <f t="shared" si="15"/>
        <v>0</v>
      </c>
      <c r="J83" s="3">
        <f t="shared" si="15"/>
        <v>0</v>
      </c>
      <c r="K83" s="3">
        <f t="shared" si="15"/>
        <v>0</v>
      </c>
      <c r="L83" s="3">
        <f t="shared" si="15"/>
        <v>0</v>
      </c>
      <c r="M83" s="3">
        <f t="shared" si="15"/>
        <v>0</v>
      </c>
      <c r="N83" s="3">
        <f t="shared" si="15"/>
        <v>0</v>
      </c>
      <c r="O83" s="3">
        <f t="shared" si="15"/>
        <v>0</v>
      </c>
      <c r="P83" s="3">
        <f t="shared" si="13"/>
        <v>1738.6487192423244</v>
      </c>
      <c r="Q83" s="3">
        <f t="shared" si="14"/>
        <v>4846.716876699052</v>
      </c>
      <c r="R83" s="3">
        <f t="shared" si="4"/>
        <v>4234.196949197354</v>
      </c>
      <c r="S83" s="11">
        <v>0</v>
      </c>
    </row>
    <row r="84" spans="1:19" ht="12.75">
      <c r="A84" s="9">
        <v>33</v>
      </c>
      <c r="B84" s="9">
        <v>38</v>
      </c>
      <c r="C84">
        <f aca="true" t="shared" si="16" ref="C84:C127">B84-A84</f>
        <v>5</v>
      </c>
      <c r="D84" s="3">
        <f t="shared" si="15"/>
        <v>203.17254446998402</v>
      </c>
      <c r="E84" s="3">
        <f t="shared" si="15"/>
        <v>248.34463655002472</v>
      </c>
      <c r="F84" s="3">
        <f t="shared" si="15"/>
        <v>303.560004448709</v>
      </c>
      <c r="G84" s="3">
        <f t="shared" si="15"/>
        <v>371.05160627190946</v>
      </c>
      <c r="H84" s="3">
        <f t="shared" si="15"/>
        <v>453.54886183705764</v>
      </c>
      <c r="I84" s="3">
        <f t="shared" si="15"/>
        <v>0</v>
      </c>
      <c r="J84" s="3">
        <f t="shared" si="15"/>
        <v>0</v>
      </c>
      <c r="K84" s="3">
        <f t="shared" si="15"/>
        <v>0</v>
      </c>
      <c r="L84" s="3">
        <f t="shared" si="15"/>
        <v>0</v>
      </c>
      <c r="M84" s="3">
        <f t="shared" si="15"/>
        <v>0</v>
      </c>
      <c r="N84" s="3">
        <f t="shared" si="15"/>
        <v>0</v>
      </c>
      <c r="O84" s="3">
        <f t="shared" si="15"/>
        <v>0</v>
      </c>
      <c r="P84" s="3">
        <f t="shared" si="13"/>
        <v>1515.0195686740872</v>
      </c>
      <c r="Q84" s="3">
        <f t="shared" si="14"/>
        <v>4887.7709742383795</v>
      </c>
      <c r="R84" s="3">
        <f aca="true" t="shared" si="17" ref="R84:R127">SUM(D84:O84)-P84+Q84</f>
        <v>4952.429059141978</v>
      </c>
      <c r="S84" s="11">
        <v>0</v>
      </c>
    </row>
    <row r="85" spans="1:19" ht="12.75">
      <c r="A85" s="9">
        <v>33</v>
      </c>
      <c r="B85" s="9">
        <v>39</v>
      </c>
      <c r="C85">
        <f t="shared" si="16"/>
        <v>6</v>
      </c>
      <c r="D85" s="3">
        <f t="shared" si="15"/>
        <v>203.17254446998402</v>
      </c>
      <c r="E85" s="3">
        <f t="shared" si="15"/>
        <v>248.34463655002472</v>
      </c>
      <c r="F85" s="3">
        <f t="shared" si="15"/>
        <v>303.560004448709</v>
      </c>
      <c r="G85" s="3">
        <f t="shared" si="15"/>
        <v>371.05160627190946</v>
      </c>
      <c r="H85" s="3">
        <f t="shared" si="15"/>
        <v>453.54886183705764</v>
      </c>
      <c r="I85" s="3">
        <f t="shared" si="15"/>
        <v>554.3880328143548</v>
      </c>
      <c r="J85" s="3">
        <f t="shared" si="15"/>
        <v>0</v>
      </c>
      <c r="K85" s="3">
        <f t="shared" si="15"/>
        <v>0</v>
      </c>
      <c r="L85" s="3">
        <f t="shared" si="15"/>
        <v>0</v>
      </c>
      <c r="M85" s="3">
        <f t="shared" si="15"/>
        <v>0</v>
      </c>
      <c r="N85" s="3">
        <f t="shared" si="15"/>
        <v>0</v>
      </c>
      <c r="O85" s="3">
        <f t="shared" si="15"/>
        <v>0</v>
      </c>
      <c r="P85" s="3">
        <f t="shared" si="13"/>
        <v>1320.1541335305876</v>
      </c>
      <c r="Q85" s="3">
        <f t="shared" si="14"/>
        <v>4929.172820360438</v>
      </c>
      <c r="R85" s="3">
        <f t="shared" si="17"/>
        <v>5743.08437322189</v>
      </c>
      <c r="S85" s="11">
        <v>0</v>
      </c>
    </row>
    <row r="86" spans="1:19" ht="12.75">
      <c r="A86" s="9">
        <v>33</v>
      </c>
      <c r="B86" s="9">
        <v>40</v>
      </c>
      <c r="C86">
        <f t="shared" si="16"/>
        <v>7</v>
      </c>
      <c r="D86" s="3">
        <f t="shared" si="15"/>
        <v>203.17254446998402</v>
      </c>
      <c r="E86" s="3">
        <f t="shared" si="15"/>
        <v>248.34463655002472</v>
      </c>
      <c r="F86" s="3">
        <f t="shared" si="15"/>
        <v>303.560004448709</v>
      </c>
      <c r="G86" s="3">
        <f t="shared" si="15"/>
        <v>371.05160627190946</v>
      </c>
      <c r="H86" s="3">
        <f t="shared" si="15"/>
        <v>453.54886183705764</v>
      </c>
      <c r="I86" s="3">
        <f t="shared" si="15"/>
        <v>554.3880328143548</v>
      </c>
      <c r="J86" s="3">
        <f t="shared" si="15"/>
        <v>677.6471440869531</v>
      </c>
      <c r="K86" s="3">
        <f t="shared" si="15"/>
        <v>0</v>
      </c>
      <c r="L86" s="3">
        <f t="shared" si="15"/>
        <v>0</v>
      </c>
      <c r="M86" s="3">
        <f t="shared" si="15"/>
        <v>0</v>
      </c>
      <c r="N86" s="3">
        <f t="shared" si="15"/>
        <v>0</v>
      </c>
      <c r="O86" s="3">
        <f t="shared" si="15"/>
        <v>0</v>
      </c>
      <c r="P86" s="3">
        <f t="shared" si="13"/>
        <v>1150.3527560394252</v>
      </c>
      <c r="Q86" s="3">
        <f t="shared" si="14"/>
        <v>4970.925360668322</v>
      </c>
      <c r="R86" s="3">
        <f t="shared" si="17"/>
        <v>6632.2854351078895</v>
      </c>
      <c r="S86" s="11">
        <v>0</v>
      </c>
    </row>
    <row r="87" spans="1:19" ht="12.75">
      <c r="A87" s="9">
        <v>33</v>
      </c>
      <c r="B87" s="9">
        <v>41</v>
      </c>
      <c r="C87">
        <f t="shared" si="16"/>
        <v>8</v>
      </c>
      <c r="D87" s="3">
        <f t="shared" si="15"/>
        <v>203.17254446998402</v>
      </c>
      <c r="E87" s="3">
        <f t="shared" si="15"/>
        <v>248.34463655002472</v>
      </c>
      <c r="F87" s="3">
        <f t="shared" si="15"/>
        <v>303.560004448709</v>
      </c>
      <c r="G87" s="3">
        <f t="shared" si="15"/>
        <v>371.05160627190946</v>
      </c>
      <c r="H87" s="3">
        <f t="shared" si="15"/>
        <v>453.54886183705764</v>
      </c>
      <c r="I87" s="3">
        <f t="shared" si="15"/>
        <v>554.3880328143548</v>
      </c>
      <c r="J87" s="3">
        <f t="shared" si="15"/>
        <v>677.6471440869531</v>
      </c>
      <c r="K87" s="3">
        <f t="shared" si="15"/>
        <v>828.310902668737</v>
      </c>
      <c r="L87" s="3">
        <f t="shared" si="15"/>
        <v>0</v>
      </c>
      <c r="M87" s="3">
        <f t="shared" si="15"/>
        <v>0</v>
      </c>
      <c r="N87" s="3">
        <f t="shared" si="15"/>
        <v>0</v>
      </c>
      <c r="O87" s="3">
        <f t="shared" si="15"/>
        <v>0</v>
      </c>
      <c r="P87" s="3">
        <f t="shared" si="13"/>
        <v>1002.3916372465306</v>
      </c>
      <c r="Q87" s="3">
        <f t="shared" si="14"/>
        <v>5013.031565715849</v>
      </c>
      <c r="R87" s="3">
        <f t="shared" si="17"/>
        <v>7650.663661617048</v>
      </c>
      <c r="S87" s="11">
        <v>0</v>
      </c>
    </row>
    <row r="88" spans="1:19" ht="12.75">
      <c r="A88" s="9">
        <v>33</v>
      </c>
      <c r="B88" s="9">
        <v>42</v>
      </c>
      <c r="C88">
        <f t="shared" si="16"/>
        <v>9</v>
      </c>
      <c r="D88" s="3">
        <f t="shared" si="15"/>
        <v>203.17254446998402</v>
      </c>
      <c r="E88" s="3">
        <f t="shared" si="15"/>
        <v>248.34463655002472</v>
      </c>
      <c r="F88" s="3">
        <f t="shared" si="15"/>
        <v>303.560004448709</v>
      </c>
      <c r="G88" s="3">
        <f t="shared" si="15"/>
        <v>371.05160627190946</v>
      </c>
      <c r="H88" s="3">
        <f t="shared" si="15"/>
        <v>453.54886183705764</v>
      </c>
      <c r="I88" s="3">
        <f t="shared" si="15"/>
        <v>554.3880328143548</v>
      </c>
      <c r="J88" s="3">
        <f t="shared" si="15"/>
        <v>677.6471440869531</v>
      </c>
      <c r="K88" s="3">
        <f t="shared" si="15"/>
        <v>828.310902668737</v>
      </c>
      <c r="L88" s="3">
        <f t="shared" si="15"/>
        <v>1012.472283645986</v>
      </c>
      <c r="M88" s="3">
        <f t="shared" si="15"/>
        <v>0</v>
      </c>
      <c r="N88" s="3">
        <f t="shared" si="15"/>
        <v>0</v>
      </c>
      <c r="O88" s="3">
        <f t="shared" si="15"/>
        <v>0</v>
      </c>
      <c r="P88" s="3">
        <f t="shared" si="13"/>
        <v>873.4616309184934</v>
      </c>
      <c r="Q88" s="3">
        <f t="shared" si="14"/>
        <v>5055.494431218897</v>
      </c>
      <c r="R88" s="3">
        <f t="shared" si="17"/>
        <v>8834.528817094118</v>
      </c>
      <c r="S88" s="11">
        <v>0</v>
      </c>
    </row>
    <row r="89" spans="1:19" ht="12.75">
      <c r="A89" s="9">
        <v>33</v>
      </c>
      <c r="B89" s="9">
        <v>43</v>
      </c>
      <c r="C89">
        <f t="shared" si="16"/>
        <v>10</v>
      </c>
      <c r="D89" s="3">
        <f t="shared" si="15"/>
        <v>203.17254446998402</v>
      </c>
      <c r="E89" s="3">
        <f t="shared" si="15"/>
        <v>248.34463655002472</v>
      </c>
      <c r="F89" s="3">
        <f t="shared" si="15"/>
        <v>303.560004448709</v>
      </c>
      <c r="G89" s="3">
        <f t="shared" si="15"/>
        <v>371.05160627190946</v>
      </c>
      <c r="H89" s="3">
        <f t="shared" si="15"/>
        <v>453.54886183705764</v>
      </c>
      <c r="I89" s="3">
        <f t="shared" si="15"/>
        <v>554.3880328143548</v>
      </c>
      <c r="J89" s="3">
        <f t="shared" si="15"/>
        <v>677.6471440869531</v>
      </c>
      <c r="K89" s="3">
        <f t="shared" si="15"/>
        <v>828.310902668737</v>
      </c>
      <c r="L89" s="3">
        <f t="shared" si="15"/>
        <v>1012.472283645986</v>
      </c>
      <c r="M89" s="3">
        <f t="shared" si="15"/>
        <v>1237.5789354559327</v>
      </c>
      <c r="N89" s="3">
        <f t="shared" si="15"/>
        <v>0</v>
      </c>
      <c r="O89" s="3">
        <f t="shared" si="15"/>
        <v>0</v>
      </c>
      <c r="P89" s="3">
        <f t="shared" si="13"/>
        <v>761.114909919342</v>
      </c>
      <c r="Q89" s="3">
        <f t="shared" si="14"/>
        <v>5098.316978268549</v>
      </c>
      <c r="R89" s="3">
        <f t="shared" si="17"/>
        <v>10227.277020598856</v>
      </c>
      <c r="S89" s="11">
        <v>0</v>
      </c>
    </row>
    <row r="90" spans="1:19" ht="12.75">
      <c r="A90" s="9">
        <v>33</v>
      </c>
      <c r="B90" s="9">
        <v>44</v>
      </c>
      <c r="C90">
        <f t="shared" si="16"/>
        <v>11</v>
      </c>
      <c r="D90" s="3">
        <f t="shared" si="15"/>
        <v>203.17254446998402</v>
      </c>
      <c r="E90" s="3">
        <f t="shared" si="15"/>
        <v>248.34463655002472</v>
      </c>
      <c r="F90" s="3">
        <f t="shared" si="15"/>
        <v>303.560004448709</v>
      </c>
      <c r="G90" s="3">
        <f t="shared" si="15"/>
        <v>371.05160627190946</v>
      </c>
      <c r="H90" s="3">
        <f t="shared" si="15"/>
        <v>453.54886183705764</v>
      </c>
      <c r="I90" s="3">
        <f t="shared" si="15"/>
        <v>554.3880328143548</v>
      </c>
      <c r="J90" s="3">
        <f t="shared" si="15"/>
        <v>677.6471440869531</v>
      </c>
      <c r="K90" s="3">
        <f t="shared" si="15"/>
        <v>828.310902668737</v>
      </c>
      <c r="L90" s="3">
        <f t="shared" si="15"/>
        <v>1012.472283645986</v>
      </c>
      <c r="M90" s="3">
        <f t="shared" si="15"/>
        <v>1237.5789354559327</v>
      </c>
      <c r="N90" s="3">
        <f t="shared" si="15"/>
        <v>1512.7343693486905</v>
      </c>
      <c r="O90" s="3">
        <f t="shared" si="15"/>
        <v>0</v>
      </c>
      <c r="P90" s="3">
        <f t="shared" si="13"/>
        <v>663.2184924853149</v>
      </c>
      <c r="Q90" s="3">
        <f t="shared" si="14"/>
        <v>5141.5022535460275</v>
      </c>
      <c r="R90" s="3">
        <f t="shared" si="17"/>
        <v>11881.093082659052</v>
      </c>
      <c r="S90" s="11">
        <v>0</v>
      </c>
    </row>
    <row r="91" spans="1:19" ht="12.75">
      <c r="A91" s="9">
        <v>33</v>
      </c>
      <c r="B91" s="9">
        <v>45</v>
      </c>
      <c r="C91">
        <f>B91-A91</f>
        <v>12</v>
      </c>
      <c r="D91" s="3">
        <f aca="true" t="shared" si="18" ref="D91:O100">IF(D$10&lt;=$C91,MCBase*EXP(MCIncr*(D$10-1))*EXP(MCInfl*($A91+D$10-1)),0)</f>
        <v>203.17254446998402</v>
      </c>
      <c r="E91" s="3">
        <f t="shared" si="18"/>
        <v>248.34463655002472</v>
      </c>
      <c r="F91" s="3">
        <f t="shared" si="18"/>
        <v>303.560004448709</v>
      </c>
      <c r="G91" s="3">
        <f t="shared" si="18"/>
        <v>371.05160627190946</v>
      </c>
      <c r="H91" s="3">
        <f t="shared" si="18"/>
        <v>453.54886183705764</v>
      </c>
      <c r="I91" s="3">
        <f t="shared" si="18"/>
        <v>554.3880328143548</v>
      </c>
      <c r="J91" s="3">
        <f t="shared" si="18"/>
        <v>677.6471440869531</v>
      </c>
      <c r="K91" s="3">
        <f t="shared" si="18"/>
        <v>828.310902668737</v>
      </c>
      <c r="L91" s="3">
        <f t="shared" si="18"/>
        <v>1012.472283645986</v>
      </c>
      <c r="M91" s="3">
        <f t="shared" si="18"/>
        <v>1237.5789354559327</v>
      </c>
      <c r="N91" s="3">
        <f t="shared" si="18"/>
        <v>1512.7343693486905</v>
      </c>
      <c r="O91" s="3">
        <f t="shared" si="18"/>
        <v>1849.0661133996525</v>
      </c>
      <c r="P91" s="3">
        <f t="shared" si="13"/>
        <v>577.913746061166</v>
      </c>
      <c r="Q91" s="3">
        <f t="shared" si="14"/>
        <v>5185.053329539457</v>
      </c>
      <c r="R91" s="3">
        <f>SUM(D91:O91)-P91+Q91</f>
        <v>13859.015018476282</v>
      </c>
      <c r="S91" s="11">
        <v>0</v>
      </c>
    </row>
    <row r="92" spans="1:19" ht="12.75">
      <c r="A92" s="9">
        <v>34</v>
      </c>
      <c r="B92" s="9">
        <v>38</v>
      </c>
      <c r="C92">
        <f t="shared" si="16"/>
        <v>4</v>
      </c>
      <c r="D92" s="3">
        <f t="shared" si="18"/>
        <v>205.44384524400627</v>
      </c>
      <c r="E92" s="3">
        <f t="shared" si="18"/>
        <v>251.12092390071876</v>
      </c>
      <c r="F92" s="3">
        <f t="shared" si="18"/>
        <v>306.9535538816069</v>
      </c>
      <c r="G92" s="3">
        <f t="shared" si="18"/>
        <v>375.199655914769</v>
      </c>
      <c r="H92" s="3">
        <f t="shared" si="18"/>
        <v>0</v>
      </c>
      <c r="I92" s="3">
        <f t="shared" si="18"/>
        <v>0</v>
      </c>
      <c r="J92" s="3">
        <f t="shared" si="18"/>
        <v>0</v>
      </c>
      <c r="K92" s="3">
        <f t="shared" si="18"/>
        <v>0</v>
      </c>
      <c r="L92" s="3">
        <f t="shared" si="18"/>
        <v>0</v>
      </c>
      <c r="M92" s="3">
        <f t="shared" si="18"/>
        <v>0</v>
      </c>
      <c r="N92" s="3">
        <f t="shared" si="18"/>
        <v>0</v>
      </c>
      <c r="O92" s="3">
        <f t="shared" si="18"/>
        <v>0</v>
      </c>
      <c r="P92" s="3">
        <f t="shared" si="13"/>
        <v>1760.3215196456408</v>
      </c>
      <c r="Q92" s="3">
        <f t="shared" si="14"/>
        <v>4887.7709742383795</v>
      </c>
      <c r="R92" s="3">
        <f t="shared" si="17"/>
        <v>4266.167433533839</v>
      </c>
      <c r="S92" s="11">
        <v>0</v>
      </c>
    </row>
    <row r="93" spans="1:19" ht="12.75">
      <c r="A93" s="9">
        <v>34</v>
      </c>
      <c r="B93" s="9">
        <v>39</v>
      </c>
      <c r="C93">
        <f t="shared" si="16"/>
        <v>5</v>
      </c>
      <c r="D93" s="3">
        <f t="shared" si="18"/>
        <v>205.44384524400627</v>
      </c>
      <c r="E93" s="3">
        <f t="shared" si="18"/>
        <v>251.12092390071876</v>
      </c>
      <c r="F93" s="3">
        <f t="shared" si="18"/>
        <v>306.9535538816069</v>
      </c>
      <c r="G93" s="3">
        <f t="shared" si="18"/>
        <v>375.199655914769</v>
      </c>
      <c r="H93" s="3">
        <f t="shared" si="18"/>
        <v>458.619162470614</v>
      </c>
      <c r="I93" s="3">
        <f t="shared" si="18"/>
        <v>0</v>
      </c>
      <c r="J93" s="3">
        <f t="shared" si="18"/>
        <v>0</v>
      </c>
      <c r="K93" s="3">
        <f t="shared" si="18"/>
        <v>0</v>
      </c>
      <c r="L93" s="3">
        <f t="shared" si="18"/>
        <v>0</v>
      </c>
      <c r="M93" s="3">
        <f t="shared" si="18"/>
        <v>0</v>
      </c>
      <c r="N93" s="3">
        <f t="shared" si="18"/>
        <v>0</v>
      </c>
      <c r="O93" s="3">
        <f t="shared" si="18"/>
        <v>0</v>
      </c>
      <c r="P93" s="3">
        <f t="shared" si="13"/>
        <v>1533.904761729819</v>
      </c>
      <c r="Q93" s="3">
        <f t="shared" si="14"/>
        <v>4929.172820360438</v>
      </c>
      <c r="R93" s="3">
        <f t="shared" si="17"/>
        <v>4992.605200042334</v>
      </c>
      <c r="S93" s="11">
        <v>0</v>
      </c>
    </row>
    <row r="94" spans="1:19" ht="12.75">
      <c r="A94" s="9">
        <v>34</v>
      </c>
      <c r="B94" s="9">
        <v>40</v>
      </c>
      <c r="C94">
        <f t="shared" si="16"/>
        <v>6</v>
      </c>
      <c r="D94" s="3">
        <f t="shared" si="18"/>
        <v>205.44384524400627</v>
      </c>
      <c r="E94" s="3">
        <f t="shared" si="18"/>
        <v>251.12092390071876</v>
      </c>
      <c r="F94" s="3">
        <f t="shared" si="18"/>
        <v>306.9535538816069</v>
      </c>
      <c r="G94" s="3">
        <f t="shared" si="18"/>
        <v>375.199655914769</v>
      </c>
      <c r="H94" s="3">
        <f t="shared" si="18"/>
        <v>458.619162470614</v>
      </c>
      <c r="I94" s="3">
        <f t="shared" si="18"/>
        <v>560.5856318616312</v>
      </c>
      <c r="J94" s="3">
        <f t="shared" si="18"/>
        <v>0</v>
      </c>
      <c r="K94" s="3">
        <f t="shared" si="18"/>
        <v>0</v>
      </c>
      <c r="L94" s="3">
        <f t="shared" si="18"/>
        <v>0</v>
      </c>
      <c r="M94" s="3">
        <f t="shared" si="18"/>
        <v>0</v>
      </c>
      <c r="N94" s="3">
        <f t="shared" si="18"/>
        <v>0</v>
      </c>
      <c r="O94" s="3">
        <f t="shared" si="18"/>
        <v>0</v>
      </c>
      <c r="P94" s="3">
        <f t="shared" si="13"/>
        <v>1336.6102679532387</v>
      </c>
      <c r="Q94" s="3">
        <f t="shared" si="14"/>
        <v>4970.925360668322</v>
      </c>
      <c r="R94" s="3">
        <f t="shared" si="17"/>
        <v>5792.23786598843</v>
      </c>
      <c r="S94" s="11">
        <v>0</v>
      </c>
    </row>
    <row r="95" spans="1:19" ht="12.75">
      <c r="A95" s="9">
        <v>34</v>
      </c>
      <c r="B95" s="9">
        <v>41</v>
      </c>
      <c r="C95">
        <f t="shared" si="16"/>
        <v>7</v>
      </c>
      <c r="D95" s="3">
        <f t="shared" si="18"/>
        <v>205.44384524400627</v>
      </c>
      <c r="E95" s="3">
        <f t="shared" si="18"/>
        <v>251.12092390071876</v>
      </c>
      <c r="F95" s="3">
        <f t="shared" si="18"/>
        <v>306.9535538816069</v>
      </c>
      <c r="G95" s="3">
        <f t="shared" si="18"/>
        <v>375.199655914769</v>
      </c>
      <c r="H95" s="3">
        <f t="shared" si="18"/>
        <v>458.619162470614</v>
      </c>
      <c r="I95" s="3">
        <f t="shared" si="18"/>
        <v>560.5856318616312</v>
      </c>
      <c r="J95" s="3">
        <f t="shared" si="18"/>
        <v>685.222677911633</v>
      </c>
      <c r="K95" s="3">
        <f t="shared" si="18"/>
        <v>0</v>
      </c>
      <c r="L95" s="3">
        <f t="shared" si="18"/>
        <v>0</v>
      </c>
      <c r="M95" s="3">
        <f t="shared" si="18"/>
        <v>0</v>
      </c>
      <c r="N95" s="3">
        <f t="shared" si="18"/>
        <v>0</v>
      </c>
      <c r="O95" s="3">
        <f t="shared" si="18"/>
        <v>0</v>
      </c>
      <c r="P95" s="3">
        <f t="shared" si="13"/>
        <v>1164.6922631515417</v>
      </c>
      <c r="Q95" s="3">
        <f t="shared" si="14"/>
        <v>5013.031565715849</v>
      </c>
      <c r="R95" s="3">
        <f t="shared" si="17"/>
        <v>6691.484753749286</v>
      </c>
      <c r="S95" s="11">
        <v>0</v>
      </c>
    </row>
    <row r="96" spans="1:19" ht="12.75">
      <c r="A96" s="9">
        <v>34</v>
      </c>
      <c r="B96" s="9">
        <v>42</v>
      </c>
      <c r="C96">
        <f t="shared" si="16"/>
        <v>8</v>
      </c>
      <c r="D96" s="3">
        <f t="shared" si="18"/>
        <v>205.44384524400627</v>
      </c>
      <c r="E96" s="3">
        <f t="shared" si="18"/>
        <v>251.12092390071876</v>
      </c>
      <c r="F96" s="3">
        <f t="shared" si="18"/>
        <v>306.9535538816069</v>
      </c>
      <c r="G96" s="3">
        <f t="shared" si="18"/>
        <v>375.199655914769</v>
      </c>
      <c r="H96" s="3">
        <f t="shared" si="18"/>
        <v>458.619162470614</v>
      </c>
      <c r="I96" s="3">
        <f t="shared" si="18"/>
        <v>560.5856318616312</v>
      </c>
      <c r="J96" s="3">
        <f t="shared" si="18"/>
        <v>685.222677911633</v>
      </c>
      <c r="K96" s="3">
        <f t="shared" si="18"/>
        <v>837.5707325304459</v>
      </c>
      <c r="L96" s="3">
        <f t="shared" si="18"/>
        <v>0</v>
      </c>
      <c r="M96" s="3">
        <f t="shared" si="18"/>
        <v>0</v>
      </c>
      <c r="N96" s="3">
        <f t="shared" si="18"/>
        <v>0</v>
      </c>
      <c r="O96" s="3">
        <f t="shared" si="18"/>
        <v>0</v>
      </c>
      <c r="P96" s="3">
        <f t="shared" si="13"/>
        <v>1014.8867627077941</v>
      </c>
      <c r="Q96" s="3">
        <f t="shared" si="14"/>
        <v>5055.494431218897</v>
      </c>
      <c r="R96" s="3">
        <f t="shared" si="17"/>
        <v>7721.323852226528</v>
      </c>
      <c r="S96" s="11">
        <v>0</v>
      </c>
    </row>
    <row r="97" spans="1:19" ht="12.75">
      <c r="A97" s="9">
        <v>34</v>
      </c>
      <c r="B97" s="9">
        <v>43</v>
      </c>
      <c r="C97">
        <f t="shared" si="16"/>
        <v>9</v>
      </c>
      <c r="D97" s="3">
        <f t="shared" si="18"/>
        <v>205.44384524400627</v>
      </c>
      <c r="E97" s="3">
        <f t="shared" si="18"/>
        <v>251.12092390071876</v>
      </c>
      <c r="F97" s="3">
        <f t="shared" si="18"/>
        <v>306.9535538816069</v>
      </c>
      <c r="G97" s="3">
        <f t="shared" si="18"/>
        <v>375.199655914769</v>
      </c>
      <c r="H97" s="3">
        <f t="shared" si="18"/>
        <v>458.619162470614</v>
      </c>
      <c r="I97" s="3">
        <f t="shared" si="18"/>
        <v>560.5856318616312</v>
      </c>
      <c r="J97" s="3">
        <f t="shared" si="18"/>
        <v>685.222677911633</v>
      </c>
      <c r="K97" s="3">
        <f t="shared" si="18"/>
        <v>837.5707325304459</v>
      </c>
      <c r="L97" s="3">
        <f t="shared" si="18"/>
        <v>1023.7908852194429</v>
      </c>
      <c r="M97" s="3">
        <f t="shared" si="18"/>
        <v>0</v>
      </c>
      <c r="N97" s="3">
        <f t="shared" si="18"/>
        <v>0</v>
      </c>
      <c r="O97" s="3">
        <f t="shared" si="18"/>
        <v>0</v>
      </c>
      <c r="P97" s="3">
        <f t="shared" si="13"/>
        <v>884.3496035016508</v>
      </c>
      <c r="Q97" s="3">
        <f t="shared" si="14"/>
        <v>5098.316978268549</v>
      </c>
      <c r="R97" s="3">
        <f t="shared" si="17"/>
        <v>8918.474443701767</v>
      </c>
      <c r="S97" s="11">
        <v>0</v>
      </c>
    </row>
    <row r="98" spans="1:19" ht="12.75">
      <c r="A98" s="9">
        <v>34</v>
      </c>
      <c r="B98" s="9">
        <v>44</v>
      </c>
      <c r="C98">
        <f t="shared" si="16"/>
        <v>10</v>
      </c>
      <c r="D98" s="3">
        <f t="shared" si="18"/>
        <v>205.44384524400627</v>
      </c>
      <c r="E98" s="3">
        <f t="shared" si="18"/>
        <v>251.12092390071876</v>
      </c>
      <c r="F98" s="3">
        <f t="shared" si="18"/>
        <v>306.9535538816069</v>
      </c>
      <c r="G98" s="3">
        <f t="shared" si="18"/>
        <v>375.199655914769</v>
      </c>
      <c r="H98" s="3">
        <f t="shared" si="18"/>
        <v>458.619162470614</v>
      </c>
      <c r="I98" s="3">
        <f t="shared" si="18"/>
        <v>560.5856318616312</v>
      </c>
      <c r="J98" s="3">
        <f t="shared" si="18"/>
        <v>685.222677911633</v>
      </c>
      <c r="K98" s="3">
        <f t="shared" si="18"/>
        <v>837.5707325304459</v>
      </c>
      <c r="L98" s="3">
        <f t="shared" si="18"/>
        <v>1023.7908852194429</v>
      </c>
      <c r="M98" s="3">
        <f t="shared" si="18"/>
        <v>1251.4140429570346</v>
      </c>
      <c r="N98" s="3">
        <f t="shared" si="18"/>
        <v>0</v>
      </c>
      <c r="O98" s="3">
        <f t="shared" si="18"/>
        <v>0</v>
      </c>
      <c r="P98" s="3">
        <f t="shared" si="13"/>
        <v>770.6024454658316</v>
      </c>
      <c r="Q98" s="3">
        <f t="shared" si="14"/>
        <v>5141.5022535460275</v>
      </c>
      <c r="R98" s="3">
        <f t="shared" si="17"/>
        <v>10326.820919972099</v>
      </c>
      <c r="S98" s="11">
        <v>0</v>
      </c>
    </row>
    <row r="99" spans="1:19" ht="12.75">
      <c r="A99" s="9">
        <v>34</v>
      </c>
      <c r="B99" s="9">
        <v>45</v>
      </c>
      <c r="C99">
        <f t="shared" si="16"/>
        <v>11</v>
      </c>
      <c r="D99" s="3">
        <f t="shared" si="18"/>
        <v>205.44384524400627</v>
      </c>
      <c r="E99" s="3">
        <f t="shared" si="18"/>
        <v>251.12092390071876</v>
      </c>
      <c r="F99" s="3">
        <f t="shared" si="18"/>
        <v>306.9535538816069</v>
      </c>
      <c r="G99" s="3">
        <f t="shared" si="18"/>
        <v>375.199655914769</v>
      </c>
      <c r="H99" s="3">
        <f t="shared" si="18"/>
        <v>458.619162470614</v>
      </c>
      <c r="I99" s="3">
        <f t="shared" si="18"/>
        <v>560.5856318616312</v>
      </c>
      <c r="J99" s="3">
        <f t="shared" si="18"/>
        <v>685.222677911633</v>
      </c>
      <c r="K99" s="3">
        <f t="shared" si="18"/>
        <v>837.5707325304459</v>
      </c>
      <c r="L99" s="3">
        <f t="shared" si="18"/>
        <v>1023.7908852194429</v>
      </c>
      <c r="M99" s="3">
        <f t="shared" si="18"/>
        <v>1251.4140429570346</v>
      </c>
      <c r="N99" s="3">
        <f t="shared" si="18"/>
        <v>1529.6454867093305</v>
      </c>
      <c r="O99" s="3">
        <f t="shared" si="18"/>
        <v>0</v>
      </c>
      <c r="P99" s="3">
        <f t="shared" si="13"/>
        <v>671.4857185513639</v>
      </c>
      <c r="Q99" s="3">
        <f t="shared" si="14"/>
        <v>5185.053329539457</v>
      </c>
      <c r="R99" s="3">
        <f t="shared" si="17"/>
        <v>11999.134209589327</v>
      </c>
      <c r="S99" s="11">
        <v>0</v>
      </c>
    </row>
    <row r="100" spans="1:19" ht="12.75">
      <c r="A100" s="9">
        <v>35</v>
      </c>
      <c r="B100" s="9">
        <v>39</v>
      </c>
      <c r="C100">
        <f t="shared" si="16"/>
        <v>4</v>
      </c>
      <c r="D100" s="3">
        <f t="shared" si="18"/>
        <v>207.7405372795276</v>
      </c>
      <c r="E100" s="3">
        <f t="shared" si="18"/>
        <v>253.9282478445952</v>
      </c>
      <c r="F100" s="3">
        <f t="shared" si="18"/>
        <v>310.38504038653264</v>
      </c>
      <c r="G100" s="3">
        <f t="shared" si="18"/>
        <v>379.39407731710565</v>
      </c>
      <c r="H100" s="3">
        <f t="shared" si="18"/>
        <v>0</v>
      </c>
      <c r="I100" s="3">
        <f t="shared" si="18"/>
        <v>0</v>
      </c>
      <c r="J100" s="3">
        <f t="shared" si="18"/>
        <v>0</v>
      </c>
      <c r="K100" s="3">
        <f t="shared" si="18"/>
        <v>0</v>
      </c>
      <c r="L100" s="3">
        <f t="shared" si="18"/>
        <v>0</v>
      </c>
      <c r="M100" s="3">
        <f t="shared" si="18"/>
        <v>0</v>
      </c>
      <c r="N100" s="3">
        <f t="shared" si="18"/>
        <v>0</v>
      </c>
      <c r="O100" s="3">
        <f t="shared" si="18"/>
        <v>0</v>
      </c>
      <c r="P100" s="3">
        <f t="shared" si="13"/>
        <v>1782.2644782885857</v>
      </c>
      <c r="Q100" s="3">
        <f t="shared" si="14"/>
        <v>4929.172820360438</v>
      </c>
      <c r="R100" s="3">
        <f t="shared" si="17"/>
        <v>4298.356244899614</v>
      </c>
      <c r="S100" s="11">
        <v>0</v>
      </c>
    </row>
    <row r="101" spans="1:19" ht="12.75">
      <c r="A101" s="9">
        <v>35</v>
      </c>
      <c r="B101" s="9">
        <v>40</v>
      </c>
      <c r="C101">
        <f t="shared" si="16"/>
        <v>5</v>
      </c>
      <c r="D101" s="3">
        <f aca="true" t="shared" si="19" ref="D101:O110">IF(D$10&lt;=$C101,MCBase*EXP(MCIncr*(D$10-1))*EXP(MCInfl*($A101+D$10-1)),0)</f>
        <v>207.7405372795276</v>
      </c>
      <c r="E101" s="3">
        <f t="shared" si="19"/>
        <v>253.9282478445952</v>
      </c>
      <c r="F101" s="3">
        <f t="shared" si="19"/>
        <v>310.38504038653264</v>
      </c>
      <c r="G101" s="3">
        <f t="shared" si="19"/>
        <v>379.39407731710565</v>
      </c>
      <c r="H101" s="3">
        <f t="shared" si="19"/>
        <v>463.7461448658895</v>
      </c>
      <c r="I101" s="3">
        <f t="shared" si="19"/>
        <v>0</v>
      </c>
      <c r="J101" s="3">
        <f t="shared" si="19"/>
        <v>0</v>
      </c>
      <c r="K101" s="3">
        <f t="shared" si="19"/>
        <v>0</v>
      </c>
      <c r="L101" s="3">
        <f t="shared" si="19"/>
        <v>0</v>
      </c>
      <c r="M101" s="3">
        <f t="shared" si="19"/>
        <v>0</v>
      </c>
      <c r="N101" s="3">
        <f t="shared" si="19"/>
        <v>0</v>
      </c>
      <c r="O101" s="3">
        <f t="shared" si="19"/>
        <v>0</v>
      </c>
      <c r="P101" s="3">
        <f t="shared" si="13"/>
        <v>1553.0253646271972</v>
      </c>
      <c r="Q101" s="3">
        <f t="shared" si="14"/>
        <v>4970.925360668322</v>
      </c>
      <c r="R101" s="3">
        <f t="shared" si="17"/>
        <v>5033.094043734776</v>
      </c>
      <c r="S101" s="11">
        <v>0</v>
      </c>
    </row>
    <row r="102" spans="1:19" ht="12.75">
      <c r="A102" s="9">
        <v>35</v>
      </c>
      <c r="B102" s="9">
        <v>41</v>
      </c>
      <c r="C102">
        <f t="shared" si="16"/>
        <v>6</v>
      </c>
      <c r="D102" s="3">
        <f t="shared" si="19"/>
        <v>207.7405372795276</v>
      </c>
      <c r="E102" s="3">
        <f t="shared" si="19"/>
        <v>253.9282478445952</v>
      </c>
      <c r="F102" s="3">
        <f t="shared" si="19"/>
        <v>310.38504038653264</v>
      </c>
      <c r="G102" s="3">
        <f t="shared" si="19"/>
        <v>379.39407731710565</v>
      </c>
      <c r="H102" s="3">
        <f t="shared" si="19"/>
        <v>463.7461448658895</v>
      </c>
      <c r="I102" s="3">
        <f t="shared" si="19"/>
        <v>566.8525149332323</v>
      </c>
      <c r="J102" s="3">
        <f t="shared" si="19"/>
        <v>0</v>
      </c>
      <c r="K102" s="3">
        <f t="shared" si="19"/>
        <v>0</v>
      </c>
      <c r="L102" s="3">
        <f t="shared" si="19"/>
        <v>0</v>
      </c>
      <c r="M102" s="3">
        <f t="shared" si="19"/>
        <v>0</v>
      </c>
      <c r="N102" s="3">
        <f t="shared" si="19"/>
        <v>0</v>
      </c>
      <c r="O102" s="3">
        <f t="shared" si="19"/>
        <v>0</v>
      </c>
      <c r="P102" s="3">
        <f t="shared" si="13"/>
        <v>1353.2715332414896</v>
      </c>
      <c r="Q102" s="3">
        <f t="shared" si="14"/>
        <v>5013.031565715849</v>
      </c>
      <c r="R102" s="3">
        <f t="shared" si="17"/>
        <v>5841.806595101242</v>
      </c>
      <c r="S102" s="11">
        <v>0</v>
      </c>
    </row>
    <row r="103" spans="1:19" ht="12.75">
      <c r="A103" s="9">
        <v>35</v>
      </c>
      <c r="B103" s="9">
        <v>42</v>
      </c>
      <c r="C103">
        <f t="shared" si="16"/>
        <v>7</v>
      </c>
      <c r="D103" s="3">
        <f t="shared" si="19"/>
        <v>207.7405372795276</v>
      </c>
      <c r="E103" s="3">
        <f t="shared" si="19"/>
        <v>253.9282478445952</v>
      </c>
      <c r="F103" s="3">
        <f t="shared" si="19"/>
        <v>310.38504038653264</v>
      </c>
      <c r="G103" s="3">
        <f t="shared" si="19"/>
        <v>379.39407731710565</v>
      </c>
      <c r="H103" s="3">
        <f t="shared" si="19"/>
        <v>463.7461448658895</v>
      </c>
      <c r="I103" s="3">
        <f t="shared" si="19"/>
        <v>566.8525149332323</v>
      </c>
      <c r="J103" s="3">
        <f t="shared" si="19"/>
        <v>692.882899930205</v>
      </c>
      <c r="K103" s="3">
        <f t="shared" si="19"/>
        <v>0</v>
      </c>
      <c r="L103" s="3">
        <f t="shared" si="19"/>
        <v>0</v>
      </c>
      <c r="M103" s="3">
        <f t="shared" si="19"/>
        <v>0</v>
      </c>
      <c r="N103" s="3">
        <f t="shared" si="19"/>
        <v>0</v>
      </c>
      <c r="O103" s="3">
        <f t="shared" si="19"/>
        <v>0</v>
      </c>
      <c r="P103" s="3">
        <f t="shared" si="13"/>
        <v>1179.2105167074242</v>
      </c>
      <c r="Q103" s="3">
        <f t="shared" si="14"/>
        <v>5055.494431218897</v>
      </c>
      <c r="R103" s="3">
        <f t="shared" si="17"/>
        <v>6751.213377068561</v>
      </c>
      <c r="S103" s="11">
        <v>0</v>
      </c>
    </row>
    <row r="104" spans="1:19" ht="12.75">
      <c r="A104" s="9">
        <v>35</v>
      </c>
      <c r="B104" s="9">
        <v>43</v>
      </c>
      <c r="C104">
        <f t="shared" si="16"/>
        <v>8</v>
      </c>
      <c r="D104" s="3">
        <f t="shared" si="19"/>
        <v>207.7405372795276</v>
      </c>
      <c r="E104" s="3">
        <f t="shared" si="19"/>
        <v>253.9282478445952</v>
      </c>
      <c r="F104" s="3">
        <f t="shared" si="19"/>
        <v>310.38504038653264</v>
      </c>
      <c r="G104" s="3">
        <f t="shared" si="19"/>
        <v>379.39407731710565</v>
      </c>
      <c r="H104" s="3">
        <f t="shared" si="19"/>
        <v>463.7461448658895</v>
      </c>
      <c r="I104" s="3">
        <f t="shared" si="19"/>
        <v>566.8525149332323</v>
      </c>
      <c r="J104" s="3">
        <f t="shared" si="19"/>
        <v>692.882899930205</v>
      </c>
      <c r="K104" s="3">
        <f t="shared" si="19"/>
        <v>846.9340796207603</v>
      </c>
      <c r="L104" s="3">
        <f t="shared" si="19"/>
        <v>0</v>
      </c>
      <c r="M104" s="3">
        <f t="shared" si="19"/>
        <v>0</v>
      </c>
      <c r="N104" s="3">
        <f t="shared" si="19"/>
        <v>0</v>
      </c>
      <c r="O104" s="3">
        <f t="shared" si="19"/>
        <v>0</v>
      </c>
      <c r="P104" s="3">
        <f t="shared" si="13"/>
        <v>1027.5376438183382</v>
      </c>
      <c r="Q104" s="3">
        <f t="shared" si="14"/>
        <v>5098.316978268549</v>
      </c>
      <c r="R104" s="3">
        <f t="shared" si="17"/>
        <v>7792.642876628059</v>
      </c>
      <c r="S104" s="11">
        <v>0</v>
      </c>
    </row>
    <row r="105" spans="1:19" ht="12.75">
      <c r="A105" s="9">
        <v>35</v>
      </c>
      <c r="B105" s="9">
        <v>44</v>
      </c>
      <c r="C105">
        <f t="shared" si="16"/>
        <v>9</v>
      </c>
      <c r="D105" s="3">
        <f t="shared" si="19"/>
        <v>207.7405372795276</v>
      </c>
      <c r="E105" s="3">
        <f t="shared" si="19"/>
        <v>253.9282478445952</v>
      </c>
      <c r="F105" s="3">
        <f t="shared" si="19"/>
        <v>310.38504038653264</v>
      </c>
      <c r="G105" s="3">
        <f t="shared" si="19"/>
        <v>379.39407731710565</v>
      </c>
      <c r="H105" s="3">
        <f t="shared" si="19"/>
        <v>463.7461448658895</v>
      </c>
      <c r="I105" s="3">
        <f t="shared" si="19"/>
        <v>566.8525149332323</v>
      </c>
      <c r="J105" s="3">
        <f t="shared" si="19"/>
        <v>692.882899930205</v>
      </c>
      <c r="K105" s="3">
        <f t="shared" si="19"/>
        <v>846.9340796207603</v>
      </c>
      <c r="L105" s="3">
        <f t="shared" si="19"/>
        <v>1035.2360193841103</v>
      </c>
      <c r="M105" s="3">
        <f t="shared" si="19"/>
        <v>0</v>
      </c>
      <c r="N105" s="3">
        <f t="shared" si="19"/>
        <v>0</v>
      </c>
      <c r="O105" s="3">
        <f t="shared" si="19"/>
        <v>0</v>
      </c>
      <c r="P105" s="3">
        <f t="shared" si="13"/>
        <v>895.3732980704971</v>
      </c>
      <c r="Q105" s="3">
        <f t="shared" si="14"/>
        <v>5141.5022535460275</v>
      </c>
      <c r="R105" s="3">
        <f t="shared" si="17"/>
        <v>9003.228517037489</v>
      </c>
      <c r="S105" s="11">
        <v>0</v>
      </c>
    </row>
    <row r="106" spans="1:19" ht="12.75">
      <c r="A106" s="9">
        <v>35</v>
      </c>
      <c r="B106" s="9">
        <v>45</v>
      </c>
      <c r="C106">
        <f t="shared" si="16"/>
        <v>10</v>
      </c>
      <c r="D106" s="3">
        <f t="shared" si="19"/>
        <v>207.7405372795276</v>
      </c>
      <c r="E106" s="3">
        <f t="shared" si="19"/>
        <v>253.9282478445952</v>
      </c>
      <c r="F106" s="3">
        <f t="shared" si="19"/>
        <v>310.38504038653264</v>
      </c>
      <c r="G106" s="3">
        <f t="shared" si="19"/>
        <v>379.39407731710565</v>
      </c>
      <c r="H106" s="3">
        <f t="shared" si="19"/>
        <v>463.7461448658895</v>
      </c>
      <c r="I106" s="3">
        <f t="shared" si="19"/>
        <v>566.8525149332323</v>
      </c>
      <c r="J106" s="3">
        <f t="shared" si="19"/>
        <v>692.882899930205</v>
      </c>
      <c r="K106" s="3">
        <f t="shared" si="19"/>
        <v>846.9340796207603</v>
      </c>
      <c r="L106" s="3">
        <f t="shared" si="19"/>
        <v>1035.2360193841103</v>
      </c>
      <c r="M106" s="3">
        <f t="shared" si="19"/>
        <v>1265.4038155013784</v>
      </c>
      <c r="N106" s="3">
        <f t="shared" si="19"/>
        <v>0</v>
      </c>
      <c r="O106" s="3">
        <f t="shared" si="19"/>
        <v>0</v>
      </c>
      <c r="P106" s="3">
        <f t="shared" si="13"/>
        <v>780.2082461120752</v>
      </c>
      <c r="Q106" s="3">
        <f t="shared" si="14"/>
        <v>5185.053329539457</v>
      </c>
      <c r="R106" s="3">
        <f t="shared" si="17"/>
        <v>10427.348460490719</v>
      </c>
      <c r="S106" s="11">
        <v>0</v>
      </c>
    </row>
    <row r="107" spans="1:19" ht="12.75">
      <c r="A107" s="9">
        <v>36</v>
      </c>
      <c r="B107" s="9">
        <v>40</v>
      </c>
      <c r="C107">
        <f t="shared" si="16"/>
        <v>4</v>
      </c>
      <c r="D107" s="3">
        <f t="shared" si="19"/>
        <v>210.06290442982186</v>
      </c>
      <c r="E107" s="3">
        <f t="shared" si="19"/>
        <v>256.7669553450604</v>
      </c>
      <c r="F107" s="3">
        <f t="shared" si="19"/>
        <v>313.8548880685309</v>
      </c>
      <c r="G107" s="3">
        <f t="shared" si="19"/>
        <v>383.6353888767839</v>
      </c>
      <c r="H107" s="3">
        <f t="shared" si="19"/>
        <v>0</v>
      </c>
      <c r="I107" s="3">
        <f t="shared" si="19"/>
        <v>0</v>
      </c>
      <c r="J107" s="3">
        <f t="shared" si="19"/>
        <v>0</v>
      </c>
      <c r="K107" s="3">
        <f t="shared" si="19"/>
        <v>0</v>
      </c>
      <c r="L107" s="3">
        <f t="shared" si="19"/>
        <v>0</v>
      </c>
      <c r="M107" s="3">
        <f t="shared" si="19"/>
        <v>0</v>
      </c>
      <c r="N107" s="3">
        <f t="shared" si="19"/>
        <v>0</v>
      </c>
      <c r="O107" s="3">
        <f t="shared" si="19"/>
        <v>0</v>
      </c>
      <c r="P107" s="3">
        <f aca="true" t="shared" si="20" ref="P107:P127">SVBase*EXP(-SVDecr*$C107)*EXP(SVInfl*($B107))</f>
        <v>1804.4809627781624</v>
      </c>
      <c r="Q107" s="3">
        <f aca="true" t="shared" si="21" ref="Q107:Q127">PCBase*EXP(PCInfl*($B107))</f>
        <v>4970.925360668322</v>
      </c>
      <c r="R107" s="3">
        <f t="shared" si="17"/>
        <v>4330.764534610357</v>
      </c>
      <c r="S107" s="11">
        <v>0</v>
      </c>
    </row>
    <row r="108" spans="1:19" ht="12.75">
      <c r="A108" s="9">
        <v>36</v>
      </c>
      <c r="B108" s="9">
        <v>41</v>
      </c>
      <c r="C108">
        <f t="shared" si="16"/>
        <v>5</v>
      </c>
      <c r="D108" s="3">
        <f t="shared" si="19"/>
        <v>210.06290442982186</v>
      </c>
      <c r="E108" s="3">
        <f t="shared" si="19"/>
        <v>256.7669553450604</v>
      </c>
      <c r="F108" s="3">
        <f t="shared" si="19"/>
        <v>313.8548880685309</v>
      </c>
      <c r="G108" s="3">
        <f t="shared" si="19"/>
        <v>383.6353888767839</v>
      </c>
      <c r="H108" s="3">
        <f t="shared" si="19"/>
        <v>468.9304426780348</v>
      </c>
      <c r="I108" s="3">
        <f t="shared" si="19"/>
        <v>0</v>
      </c>
      <c r="J108" s="3">
        <f t="shared" si="19"/>
        <v>0</v>
      </c>
      <c r="K108" s="3">
        <f t="shared" si="19"/>
        <v>0</v>
      </c>
      <c r="L108" s="3">
        <f t="shared" si="19"/>
        <v>0</v>
      </c>
      <c r="M108" s="3">
        <f t="shared" si="19"/>
        <v>0</v>
      </c>
      <c r="N108" s="3">
        <f t="shared" si="19"/>
        <v>0</v>
      </c>
      <c r="O108" s="3">
        <f t="shared" si="19"/>
        <v>0</v>
      </c>
      <c r="P108" s="3">
        <f t="shared" si="20"/>
        <v>1572.3843118235698</v>
      </c>
      <c r="Q108" s="3">
        <f t="shared" si="21"/>
        <v>5013.031565715849</v>
      </c>
      <c r="R108" s="3">
        <f t="shared" si="17"/>
        <v>5073.897833290511</v>
      </c>
      <c r="S108" s="11">
        <v>0</v>
      </c>
    </row>
    <row r="109" spans="1:19" ht="12.75">
      <c r="A109" s="9">
        <v>36</v>
      </c>
      <c r="B109" s="9">
        <v>42</v>
      </c>
      <c r="C109">
        <f t="shared" si="16"/>
        <v>6</v>
      </c>
      <c r="D109" s="3">
        <f t="shared" si="19"/>
        <v>210.06290442982186</v>
      </c>
      <c r="E109" s="3">
        <f t="shared" si="19"/>
        <v>256.7669553450604</v>
      </c>
      <c r="F109" s="3">
        <f t="shared" si="19"/>
        <v>313.8548880685309</v>
      </c>
      <c r="G109" s="3">
        <f t="shared" si="19"/>
        <v>383.6353888767839</v>
      </c>
      <c r="H109" s="3">
        <f t="shared" si="19"/>
        <v>468.9304426780348</v>
      </c>
      <c r="I109" s="3">
        <f t="shared" si="19"/>
        <v>573.1894565671671</v>
      </c>
      <c r="J109" s="3">
        <f t="shared" si="19"/>
        <v>0</v>
      </c>
      <c r="K109" s="3">
        <f t="shared" si="19"/>
        <v>0</v>
      </c>
      <c r="L109" s="3">
        <f t="shared" si="19"/>
        <v>0</v>
      </c>
      <c r="M109" s="3">
        <f t="shared" si="19"/>
        <v>0</v>
      </c>
      <c r="N109" s="3">
        <f t="shared" si="19"/>
        <v>0</v>
      </c>
      <c r="O109" s="3">
        <f t="shared" si="19"/>
        <v>0</v>
      </c>
      <c r="P109" s="3">
        <f t="shared" si="20"/>
        <v>1370.1404864157769</v>
      </c>
      <c r="Q109" s="3">
        <f t="shared" si="21"/>
        <v>5055.494431218897</v>
      </c>
      <c r="R109" s="3">
        <f t="shared" si="17"/>
        <v>5891.79398076852</v>
      </c>
      <c r="S109" s="11">
        <v>0</v>
      </c>
    </row>
    <row r="110" spans="1:19" ht="12.75">
      <c r="A110" s="9">
        <v>36</v>
      </c>
      <c r="B110" s="9">
        <v>43</v>
      </c>
      <c r="C110">
        <f t="shared" si="16"/>
        <v>7</v>
      </c>
      <c r="D110" s="3">
        <f t="shared" si="19"/>
        <v>210.06290442982186</v>
      </c>
      <c r="E110" s="3">
        <f t="shared" si="19"/>
        <v>256.7669553450604</v>
      </c>
      <c r="F110" s="3">
        <f t="shared" si="19"/>
        <v>313.8548880685309</v>
      </c>
      <c r="G110" s="3">
        <f t="shared" si="19"/>
        <v>383.6353888767839</v>
      </c>
      <c r="H110" s="3">
        <f t="shared" si="19"/>
        <v>468.9304426780348</v>
      </c>
      <c r="I110" s="3">
        <f t="shared" si="19"/>
        <v>573.1894565671671</v>
      </c>
      <c r="J110" s="3">
        <f t="shared" si="19"/>
        <v>700.6287568865358</v>
      </c>
      <c r="K110" s="3">
        <f t="shared" si="19"/>
        <v>0</v>
      </c>
      <c r="L110" s="3">
        <f t="shared" si="19"/>
        <v>0</v>
      </c>
      <c r="M110" s="3">
        <f t="shared" si="19"/>
        <v>0</v>
      </c>
      <c r="N110" s="3">
        <f t="shared" si="19"/>
        <v>0</v>
      </c>
      <c r="O110" s="3">
        <f t="shared" si="19"/>
        <v>0</v>
      </c>
      <c r="P110" s="3">
        <f t="shared" si="20"/>
        <v>1193.909744837434</v>
      </c>
      <c r="Q110" s="3">
        <f t="shared" si="21"/>
        <v>5098.316978268549</v>
      </c>
      <c r="R110" s="3">
        <f t="shared" si="17"/>
        <v>6811.4760262830505</v>
      </c>
      <c r="S110" s="11">
        <v>0</v>
      </c>
    </row>
    <row r="111" spans="1:19" ht="12.75">
      <c r="A111" s="9">
        <v>36</v>
      </c>
      <c r="B111" s="9">
        <v>44</v>
      </c>
      <c r="C111">
        <f t="shared" si="16"/>
        <v>8</v>
      </c>
      <c r="D111" s="3">
        <f aca="true" t="shared" si="22" ref="D111:O120">IF(D$10&lt;=$C111,MCBase*EXP(MCIncr*(D$10-1))*EXP(MCInfl*($A111+D$10-1)),0)</f>
        <v>210.06290442982186</v>
      </c>
      <c r="E111" s="3">
        <f t="shared" si="22"/>
        <v>256.7669553450604</v>
      </c>
      <c r="F111" s="3">
        <f t="shared" si="22"/>
        <v>313.8548880685309</v>
      </c>
      <c r="G111" s="3">
        <f t="shared" si="22"/>
        <v>383.6353888767839</v>
      </c>
      <c r="H111" s="3">
        <f t="shared" si="22"/>
        <v>468.9304426780348</v>
      </c>
      <c r="I111" s="3">
        <f t="shared" si="22"/>
        <v>573.1894565671671</v>
      </c>
      <c r="J111" s="3">
        <f t="shared" si="22"/>
        <v>700.6287568865358</v>
      </c>
      <c r="K111" s="3">
        <f t="shared" si="22"/>
        <v>856.4021011765598</v>
      </c>
      <c r="L111" s="3">
        <f t="shared" si="22"/>
        <v>0</v>
      </c>
      <c r="M111" s="3">
        <f t="shared" si="22"/>
        <v>0</v>
      </c>
      <c r="N111" s="3">
        <f t="shared" si="22"/>
        <v>0</v>
      </c>
      <c r="O111" s="3">
        <f t="shared" si="22"/>
        <v>0</v>
      </c>
      <c r="P111" s="3">
        <f t="shared" si="20"/>
        <v>1040.3462221210752</v>
      </c>
      <c r="Q111" s="3">
        <f t="shared" si="21"/>
        <v>5141.5022535460275</v>
      </c>
      <c r="R111" s="3">
        <f t="shared" si="17"/>
        <v>7864.626925453447</v>
      </c>
      <c r="S111" s="11">
        <v>0</v>
      </c>
    </row>
    <row r="112" spans="1:19" ht="12.75">
      <c r="A112" s="9">
        <v>36</v>
      </c>
      <c r="B112" s="9">
        <v>45</v>
      </c>
      <c r="C112">
        <f t="shared" si="16"/>
        <v>9</v>
      </c>
      <c r="D112" s="3">
        <f t="shared" si="22"/>
        <v>210.06290442982186</v>
      </c>
      <c r="E112" s="3">
        <f t="shared" si="22"/>
        <v>256.7669553450604</v>
      </c>
      <c r="F112" s="3">
        <f t="shared" si="22"/>
        <v>313.8548880685309</v>
      </c>
      <c r="G112" s="3">
        <f t="shared" si="22"/>
        <v>383.6353888767839</v>
      </c>
      <c r="H112" s="3">
        <f t="shared" si="22"/>
        <v>468.9304426780348</v>
      </c>
      <c r="I112" s="3">
        <f t="shared" si="22"/>
        <v>573.1894565671671</v>
      </c>
      <c r="J112" s="3">
        <f t="shared" si="22"/>
        <v>700.6287568865358</v>
      </c>
      <c r="K112" s="3">
        <f t="shared" si="22"/>
        <v>856.4021011765598</v>
      </c>
      <c r="L112" s="3">
        <f t="shared" si="22"/>
        <v>1046.8091006695604</v>
      </c>
      <c r="M112" s="3">
        <f t="shared" si="22"/>
        <v>0</v>
      </c>
      <c r="N112" s="3">
        <f t="shared" si="22"/>
        <v>0</v>
      </c>
      <c r="O112" s="3">
        <f t="shared" si="22"/>
        <v>0</v>
      </c>
      <c r="P112" s="3">
        <f t="shared" si="20"/>
        <v>906.5344064420592</v>
      </c>
      <c r="Q112" s="3">
        <f t="shared" si="21"/>
        <v>5185.053329539457</v>
      </c>
      <c r="R112" s="3">
        <f t="shared" si="17"/>
        <v>9088.798917795453</v>
      </c>
      <c r="S112" s="11">
        <v>0</v>
      </c>
    </row>
    <row r="113" spans="1:19" ht="12.75">
      <c r="A113" s="9">
        <v>37</v>
      </c>
      <c r="B113" s="9">
        <v>41</v>
      </c>
      <c r="C113">
        <f t="shared" si="16"/>
        <v>4</v>
      </c>
      <c r="D113" s="3">
        <f t="shared" si="22"/>
        <v>212.4112337214073</v>
      </c>
      <c r="E113" s="3">
        <f t="shared" si="22"/>
        <v>259.6373972442843</v>
      </c>
      <c r="F113" s="3">
        <f t="shared" si="22"/>
        <v>317.3635257737895</v>
      </c>
      <c r="G113" s="3">
        <f t="shared" si="22"/>
        <v>387.92411478692725</v>
      </c>
      <c r="H113" s="3">
        <f t="shared" si="22"/>
        <v>0</v>
      </c>
      <c r="I113" s="3">
        <f t="shared" si="22"/>
        <v>0</v>
      </c>
      <c r="J113" s="3">
        <f t="shared" si="22"/>
        <v>0</v>
      </c>
      <c r="K113" s="3">
        <f t="shared" si="22"/>
        <v>0</v>
      </c>
      <c r="L113" s="3">
        <f t="shared" si="22"/>
        <v>0</v>
      </c>
      <c r="M113" s="3">
        <f t="shared" si="22"/>
        <v>0</v>
      </c>
      <c r="N113" s="3">
        <f t="shared" si="22"/>
        <v>0</v>
      </c>
      <c r="O113" s="3">
        <f t="shared" si="22"/>
        <v>0</v>
      </c>
      <c r="P113" s="3">
        <f t="shared" si="20"/>
        <v>1826.974382699651</v>
      </c>
      <c r="Q113" s="3">
        <f t="shared" si="21"/>
        <v>5013.031565715849</v>
      </c>
      <c r="R113" s="3">
        <f t="shared" si="17"/>
        <v>4363.393454542606</v>
      </c>
      <c r="S113" s="11">
        <v>0</v>
      </c>
    </row>
    <row r="114" spans="1:19" ht="12.75">
      <c r="A114" s="9">
        <v>37</v>
      </c>
      <c r="B114" s="9">
        <v>42</v>
      </c>
      <c r="C114">
        <f t="shared" si="16"/>
        <v>5</v>
      </c>
      <c r="D114" s="3">
        <f t="shared" si="22"/>
        <v>212.4112337214073</v>
      </c>
      <c r="E114" s="3">
        <f t="shared" si="22"/>
        <v>259.6373972442843</v>
      </c>
      <c r="F114" s="3">
        <f t="shared" si="22"/>
        <v>317.3635257737895</v>
      </c>
      <c r="G114" s="3">
        <f t="shared" si="22"/>
        <v>387.92411478692725</v>
      </c>
      <c r="H114" s="3">
        <f t="shared" si="22"/>
        <v>474.1726966459401</v>
      </c>
      <c r="I114" s="3">
        <f t="shared" si="22"/>
        <v>0</v>
      </c>
      <c r="J114" s="3">
        <f t="shared" si="22"/>
        <v>0</v>
      </c>
      <c r="K114" s="3">
        <f t="shared" si="22"/>
        <v>0</v>
      </c>
      <c r="L114" s="3">
        <f t="shared" si="22"/>
        <v>0</v>
      </c>
      <c r="M114" s="3">
        <f t="shared" si="22"/>
        <v>0</v>
      </c>
      <c r="N114" s="3">
        <f t="shared" si="22"/>
        <v>0</v>
      </c>
      <c r="O114" s="3">
        <f t="shared" si="22"/>
        <v>0</v>
      </c>
      <c r="P114" s="3">
        <f t="shared" si="20"/>
        <v>1591.9845743552153</v>
      </c>
      <c r="Q114" s="3">
        <f t="shared" si="21"/>
        <v>5055.494431218897</v>
      </c>
      <c r="R114" s="3">
        <f t="shared" si="17"/>
        <v>5115.018825036031</v>
      </c>
      <c r="S114" s="11">
        <v>0</v>
      </c>
    </row>
    <row r="115" spans="1:19" ht="12.75">
      <c r="A115" s="9">
        <v>37</v>
      </c>
      <c r="B115" s="9">
        <v>43</v>
      </c>
      <c r="C115">
        <f t="shared" si="16"/>
        <v>6</v>
      </c>
      <c r="D115" s="3">
        <f t="shared" si="22"/>
        <v>212.4112337214073</v>
      </c>
      <c r="E115" s="3">
        <f t="shared" si="22"/>
        <v>259.6373972442843</v>
      </c>
      <c r="F115" s="3">
        <f t="shared" si="22"/>
        <v>317.3635257737895</v>
      </c>
      <c r="G115" s="3">
        <f t="shared" si="22"/>
        <v>387.92411478692725</v>
      </c>
      <c r="H115" s="3">
        <f t="shared" si="22"/>
        <v>474.1726966459401</v>
      </c>
      <c r="I115" s="3">
        <f t="shared" si="22"/>
        <v>579.5972399601379</v>
      </c>
      <c r="J115" s="3">
        <f t="shared" si="22"/>
        <v>0</v>
      </c>
      <c r="K115" s="3">
        <f t="shared" si="22"/>
        <v>0</v>
      </c>
      <c r="L115" s="3">
        <f t="shared" si="22"/>
        <v>0</v>
      </c>
      <c r="M115" s="3">
        <f t="shared" si="22"/>
        <v>0</v>
      </c>
      <c r="N115" s="3">
        <f t="shared" si="22"/>
        <v>0</v>
      </c>
      <c r="O115" s="3">
        <f t="shared" si="22"/>
        <v>0</v>
      </c>
      <c r="P115" s="3">
        <f t="shared" si="20"/>
        <v>1387.2197163705964</v>
      </c>
      <c r="Q115" s="3">
        <f t="shared" si="21"/>
        <v>5098.316978268549</v>
      </c>
      <c r="R115" s="3">
        <f t="shared" si="17"/>
        <v>5942.203470030439</v>
      </c>
      <c r="S115" s="11">
        <v>0</v>
      </c>
    </row>
    <row r="116" spans="1:19" ht="12.75">
      <c r="A116" s="9">
        <v>37</v>
      </c>
      <c r="B116" s="9">
        <v>44</v>
      </c>
      <c r="C116">
        <f t="shared" si="16"/>
        <v>7</v>
      </c>
      <c r="D116" s="3">
        <f t="shared" si="22"/>
        <v>212.4112337214073</v>
      </c>
      <c r="E116" s="3">
        <f t="shared" si="22"/>
        <v>259.6373972442843</v>
      </c>
      <c r="F116" s="3">
        <f t="shared" si="22"/>
        <v>317.3635257737895</v>
      </c>
      <c r="G116" s="3">
        <f t="shared" si="22"/>
        <v>387.92411478692725</v>
      </c>
      <c r="H116" s="3">
        <f t="shared" si="22"/>
        <v>474.1726966459401</v>
      </c>
      <c r="I116" s="3">
        <f t="shared" si="22"/>
        <v>579.5972399601379</v>
      </c>
      <c r="J116" s="3">
        <f t="shared" si="22"/>
        <v>708.4612061083042</v>
      </c>
      <c r="K116" s="3">
        <f t="shared" si="22"/>
        <v>0</v>
      </c>
      <c r="L116" s="3">
        <f t="shared" si="22"/>
        <v>0</v>
      </c>
      <c r="M116" s="3">
        <f t="shared" si="22"/>
        <v>0</v>
      </c>
      <c r="N116" s="3">
        <f t="shared" si="22"/>
        <v>0</v>
      </c>
      <c r="O116" s="3">
        <f t="shared" si="22"/>
        <v>0</v>
      </c>
      <c r="P116" s="3">
        <f t="shared" si="20"/>
        <v>1208.7922034462738</v>
      </c>
      <c r="Q116" s="3">
        <f t="shared" si="21"/>
        <v>5141.5022535460275</v>
      </c>
      <c r="R116" s="3">
        <f t="shared" si="17"/>
        <v>6872.277464340545</v>
      </c>
      <c r="S116" s="11">
        <v>0</v>
      </c>
    </row>
    <row r="117" spans="1:19" ht="12.75">
      <c r="A117" s="9">
        <v>37</v>
      </c>
      <c r="B117" s="9">
        <v>45</v>
      </c>
      <c r="C117">
        <f t="shared" si="16"/>
        <v>8</v>
      </c>
      <c r="D117" s="3">
        <f t="shared" si="22"/>
        <v>212.4112337214073</v>
      </c>
      <c r="E117" s="3">
        <f t="shared" si="22"/>
        <v>259.6373972442843</v>
      </c>
      <c r="F117" s="3">
        <f t="shared" si="22"/>
        <v>317.3635257737895</v>
      </c>
      <c r="G117" s="3">
        <f t="shared" si="22"/>
        <v>387.92411478692725</v>
      </c>
      <c r="H117" s="3">
        <f t="shared" si="22"/>
        <v>474.1726966459401</v>
      </c>
      <c r="I117" s="3">
        <f t="shared" si="22"/>
        <v>579.5972399601379</v>
      </c>
      <c r="J117" s="3">
        <f t="shared" si="22"/>
        <v>708.4612061083042</v>
      </c>
      <c r="K117" s="3">
        <f t="shared" si="22"/>
        <v>865.9759673716744</v>
      </c>
      <c r="L117" s="3">
        <f t="shared" si="22"/>
        <v>0</v>
      </c>
      <c r="M117" s="3">
        <f t="shared" si="22"/>
        <v>0</v>
      </c>
      <c r="N117" s="3">
        <f t="shared" si="22"/>
        <v>0</v>
      </c>
      <c r="O117" s="3">
        <f t="shared" si="22"/>
        <v>0</v>
      </c>
      <c r="P117" s="3">
        <f t="shared" si="20"/>
        <v>1053.3144633608586</v>
      </c>
      <c r="Q117" s="3">
        <f t="shared" si="21"/>
        <v>5185.053329539457</v>
      </c>
      <c r="R117" s="3">
        <f t="shared" si="17"/>
        <v>7937.282247791063</v>
      </c>
      <c r="S117" s="11">
        <v>0</v>
      </c>
    </row>
    <row r="118" spans="1:19" ht="12.75">
      <c r="A118" s="9">
        <v>38</v>
      </c>
      <c r="B118" s="9">
        <v>42</v>
      </c>
      <c r="C118">
        <f t="shared" si="16"/>
        <v>4</v>
      </c>
      <c r="D118" s="3">
        <f t="shared" si="22"/>
        <v>214.78581538952105</v>
      </c>
      <c r="E118" s="3">
        <f t="shared" si="22"/>
        <v>262.53992830656165</v>
      </c>
      <c r="F118" s="3">
        <f t="shared" si="22"/>
        <v>320.91138714264156</v>
      </c>
      <c r="G118" s="3">
        <f t="shared" si="22"/>
        <v>392.2607851007038</v>
      </c>
      <c r="H118" s="3">
        <f t="shared" si="22"/>
        <v>0</v>
      </c>
      <c r="I118" s="3">
        <f t="shared" si="22"/>
        <v>0</v>
      </c>
      <c r="J118" s="3">
        <f t="shared" si="22"/>
        <v>0</v>
      </c>
      <c r="K118" s="3">
        <f t="shared" si="22"/>
        <v>0</v>
      </c>
      <c r="L118" s="3">
        <f t="shared" si="22"/>
        <v>0</v>
      </c>
      <c r="M118" s="3">
        <f t="shared" si="22"/>
        <v>0</v>
      </c>
      <c r="N118" s="3">
        <f t="shared" si="22"/>
        <v>0</v>
      </c>
      <c r="O118" s="3">
        <f t="shared" si="22"/>
        <v>0</v>
      </c>
      <c r="P118" s="3">
        <f t="shared" si="20"/>
        <v>1849.748190139878</v>
      </c>
      <c r="Q118" s="3">
        <f t="shared" si="21"/>
        <v>5055.494431218897</v>
      </c>
      <c r="R118" s="3">
        <f t="shared" si="17"/>
        <v>4396.244157018447</v>
      </c>
      <c r="S118" s="11">
        <v>0</v>
      </c>
    </row>
    <row r="119" spans="1:19" ht="12.75">
      <c r="A119" s="9">
        <v>38</v>
      </c>
      <c r="B119" s="9">
        <v>43</v>
      </c>
      <c r="C119">
        <f t="shared" si="16"/>
        <v>5</v>
      </c>
      <c r="D119" s="3">
        <f t="shared" si="22"/>
        <v>214.78581538952105</v>
      </c>
      <c r="E119" s="3">
        <f t="shared" si="22"/>
        <v>262.53992830656165</v>
      </c>
      <c r="F119" s="3">
        <f t="shared" si="22"/>
        <v>320.91138714264156</v>
      </c>
      <c r="G119" s="3">
        <f t="shared" si="22"/>
        <v>392.2607851007038</v>
      </c>
      <c r="H119" s="3">
        <f t="shared" si="22"/>
        <v>479.47355467142626</v>
      </c>
      <c r="I119" s="3">
        <f t="shared" si="22"/>
        <v>0</v>
      </c>
      <c r="J119" s="3">
        <f t="shared" si="22"/>
        <v>0</v>
      </c>
      <c r="K119" s="3">
        <f t="shared" si="22"/>
        <v>0</v>
      </c>
      <c r="L119" s="3">
        <f t="shared" si="22"/>
        <v>0</v>
      </c>
      <c r="M119" s="3">
        <f t="shared" si="22"/>
        <v>0</v>
      </c>
      <c r="N119" s="3">
        <f t="shared" si="22"/>
        <v>0</v>
      </c>
      <c r="O119" s="3">
        <f t="shared" si="22"/>
        <v>0</v>
      </c>
      <c r="P119" s="3">
        <f t="shared" si="20"/>
        <v>1611.8291602933084</v>
      </c>
      <c r="Q119" s="3">
        <f t="shared" si="21"/>
        <v>5098.316978268549</v>
      </c>
      <c r="R119" s="3">
        <f t="shared" si="17"/>
        <v>5156.459288586095</v>
      </c>
      <c r="S119" s="11">
        <v>0</v>
      </c>
    </row>
    <row r="120" spans="1:19" ht="12.75">
      <c r="A120" s="9">
        <v>38</v>
      </c>
      <c r="B120" s="9">
        <v>44</v>
      </c>
      <c r="C120">
        <f t="shared" si="16"/>
        <v>6</v>
      </c>
      <c r="D120" s="3">
        <f t="shared" si="22"/>
        <v>214.78581538952105</v>
      </c>
      <c r="E120" s="3">
        <f t="shared" si="22"/>
        <v>262.53992830656165</v>
      </c>
      <c r="F120" s="3">
        <f t="shared" si="22"/>
        <v>320.91138714264156</v>
      </c>
      <c r="G120" s="3">
        <f t="shared" si="22"/>
        <v>392.2607851007038</v>
      </c>
      <c r="H120" s="3">
        <f t="shared" si="22"/>
        <v>479.47355467142626</v>
      </c>
      <c r="I120" s="3">
        <f t="shared" si="22"/>
        <v>586.0766570643377</v>
      </c>
      <c r="J120" s="3">
        <f t="shared" si="22"/>
        <v>0</v>
      </c>
      <c r="K120" s="3">
        <f t="shared" si="22"/>
        <v>0</v>
      </c>
      <c r="L120" s="3">
        <f t="shared" si="22"/>
        <v>0</v>
      </c>
      <c r="M120" s="3">
        <f t="shared" si="22"/>
        <v>0</v>
      </c>
      <c r="N120" s="3">
        <f t="shared" si="22"/>
        <v>0</v>
      </c>
      <c r="O120" s="3">
        <f t="shared" si="22"/>
        <v>0</v>
      </c>
      <c r="P120" s="3">
        <f t="shared" si="20"/>
        <v>1404.5118442718249</v>
      </c>
      <c r="Q120" s="3">
        <f t="shared" si="21"/>
        <v>5141.5022535460275</v>
      </c>
      <c r="R120" s="3">
        <f t="shared" si="17"/>
        <v>5993.038536949394</v>
      </c>
      <c r="S120" s="11">
        <v>0</v>
      </c>
    </row>
    <row r="121" spans="1:19" ht="12.75">
      <c r="A121" s="9">
        <v>38</v>
      </c>
      <c r="B121" s="9">
        <v>45</v>
      </c>
      <c r="C121">
        <f t="shared" si="16"/>
        <v>7</v>
      </c>
      <c r="D121" s="3">
        <f aca="true" t="shared" si="23" ref="D121:O127">IF(D$10&lt;=$C121,MCBase*EXP(MCIncr*(D$10-1))*EXP(MCInfl*($A121+D$10-1)),0)</f>
        <v>214.78581538952105</v>
      </c>
      <c r="E121" s="3">
        <f t="shared" si="23"/>
        <v>262.53992830656165</v>
      </c>
      <c r="F121" s="3">
        <f t="shared" si="23"/>
        <v>320.91138714264156</v>
      </c>
      <c r="G121" s="3">
        <f t="shared" si="23"/>
        <v>392.2607851007038</v>
      </c>
      <c r="H121" s="3">
        <f t="shared" si="23"/>
        <v>479.47355467142626</v>
      </c>
      <c r="I121" s="3">
        <f t="shared" si="23"/>
        <v>586.0766570643377</v>
      </c>
      <c r="J121" s="3">
        <f t="shared" si="23"/>
        <v>716.3812156253198</v>
      </c>
      <c r="K121" s="3">
        <f t="shared" si="23"/>
        <v>0</v>
      </c>
      <c r="L121" s="3">
        <f t="shared" si="23"/>
        <v>0</v>
      </c>
      <c r="M121" s="3">
        <f t="shared" si="23"/>
        <v>0</v>
      </c>
      <c r="N121" s="3">
        <f t="shared" si="23"/>
        <v>0</v>
      </c>
      <c r="O121" s="3">
        <f t="shared" si="23"/>
        <v>0</v>
      </c>
      <c r="P121" s="3">
        <f t="shared" si="20"/>
        <v>1223.8601765592055</v>
      </c>
      <c r="Q121" s="3">
        <f t="shared" si="21"/>
        <v>5185.053329539457</v>
      </c>
      <c r="R121" s="3">
        <f t="shared" si="17"/>
        <v>6933.622496280763</v>
      </c>
      <c r="S121" s="11">
        <v>0</v>
      </c>
    </row>
    <row r="122" spans="1:19" ht="12.75">
      <c r="A122" s="9">
        <v>39</v>
      </c>
      <c r="B122" s="9">
        <v>43</v>
      </c>
      <c r="C122">
        <f t="shared" si="16"/>
        <v>4</v>
      </c>
      <c r="D122" s="3">
        <f t="shared" si="23"/>
        <v>217.18694291398972</v>
      </c>
      <c r="E122" s="3">
        <f t="shared" si="23"/>
        <v>265.47490726215835</v>
      </c>
      <c r="F122" s="3">
        <f t="shared" si="23"/>
        <v>324.4989106631599</v>
      </c>
      <c r="G122" s="3">
        <f t="shared" si="23"/>
        <v>396.64593579683753</v>
      </c>
      <c r="H122" s="3">
        <f t="shared" si="23"/>
        <v>0</v>
      </c>
      <c r="I122" s="3">
        <f t="shared" si="23"/>
        <v>0</v>
      </c>
      <c r="J122" s="3">
        <f t="shared" si="23"/>
        <v>0</v>
      </c>
      <c r="K122" s="3">
        <f t="shared" si="23"/>
        <v>0</v>
      </c>
      <c r="L122" s="3">
        <f t="shared" si="23"/>
        <v>0</v>
      </c>
      <c r="M122" s="3">
        <f t="shared" si="23"/>
        <v>0</v>
      </c>
      <c r="N122" s="3">
        <f t="shared" si="23"/>
        <v>0</v>
      </c>
      <c r="O122" s="3">
        <f t="shared" si="23"/>
        <v>0</v>
      </c>
      <c r="P122" s="3">
        <f t="shared" si="20"/>
        <v>1872.8058802170135</v>
      </c>
      <c r="Q122" s="3">
        <f t="shared" si="21"/>
        <v>5098.316978268549</v>
      </c>
      <c r="R122" s="3">
        <f t="shared" si="17"/>
        <v>4429.317794687681</v>
      </c>
      <c r="S122" s="11">
        <v>0</v>
      </c>
    </row>
    <row r="123" spans="1:19" ht="12.75">
      <c r="A123" s="9">
        <v>39</v>
      </c>
      <c r="B123" s="9">
        <v>44</v>
      </c>
      <c r="C123">
        <f t="shared" si="16"/>
        <v>5</v>
      </c>
      <c r="D123" s="3">
        <f t="shared" si="23"/>
        <v>217.18694291398972</v>
      </c>
      <c r="E123" s="3">
        <f t="shared" si="23"/>
        <v>265.47490726215835</v>
      </c>
      <c r="F123" s="3">
        <f t="shared" si="23"/>
        <v>324.4989106631599</v>
      </c>
      <c r="G123" s="3">
        <f t="shared" si="23"/>
        <v>396.64593579683753</v>
      </c>
      <c r="H123" s="3">
        <f t="shared" si="23"/>
        <v>484.83367189931914</v>
      </c>
      <c r="I123" s="3">
        <f t="shared" si="23"/>
        <v>0</v>
      </c>
      <c r="J123" s="3">
        <f t="shared" si="23"/>
        <v>0</v>
      </c>
      <c r="K123" s="3">
        <f t="shared" si="23"/>
        <v>0</v>
      </c>
      <c r="L123" s="3">
        <f t="shared" si="23"/>
        <v>0</v>
      </c>
      <c r="M123" s="3">
        <f t="shared" si="23"/>
        <v>0</v>
      </c>
      <c r="N123" s="3">
        <f t="shared" si="23"/>
        <v>0</v>
      </c>
      <c r="O123" s="3">
        <f t="shared" si="23"/>
        <v>0</v>
      </c>
      <c r="P123" s="3">
        <f t="shared" si="20"/>
        <v>1631.921115205572</v>
      </c>
      <c r="Q123" s="3">
        <f t="shared" si="21"/>
        <v>5141.5022535460275</v>
      </c>
      <c r="R123" s="3">
        <f t="shared" si="17"/>
        <v>5198.22150687592</v>
      </c>
      <c r="S123" s="11">
        <v>0</v>
      </c>
    </row>
    <row r="124" spans="1:19" ht="12.75">
      <c r="A124" s="9">
        <v>39</v>
      </c>
      <c r="B124" s="9">
        <v>45</v>
      </c>
      <c r="C124">
        <f t="shared" si="16"/>
        <v>6</v>
      </c>
      <c r="D124" s="3">
        <f t="shared" si="23"/>
        <v>217.18694291398972</v>
      </c>
      <c r="E124" s="3">
        <f t="shared" si="23"/>
        <v>265.47490726215835</v>
      </c>
      <c r="F124" s="3">
        <f t="shared" si="23"/>
        <v>324.4989106631599</v>
      </c>
      <c r="G124" s="3">
        <f t="shared" si="23"/>
        <v>396.64593579683753</v>
      </c>
      <c r="H124" s="3">
        <f t="shared" si="23"/>
        <v>484.83367189931914</v>
      </c>
      <c r="I124" s="3">
        <f t="shared" si="23"/>
        <v>592.6285086853292</v>
      </c>
      <c r="J124" s="3">
        <f t="shared" si="23"/>
        <v>0</v>
      </c>
      <c r="K124" s="3">
        <f t="shared" si="23"/>
        <v>0</v>
      </c>
      <c r="L124" s="3">
        <f t="shared" si="23"/>
        <v>0</v>
      </c>
      <c r="M124" s="3">
        <f t="shared" si="23"/>
        <v>0</v>
      </c>
      <c r="N124" s="3">
        <f t="shared" si="23"/>
        <v>0</v>
      </c>
      <c r="O124" s="3">
        <f t="shared" si="23"/>
        <v>0</v>
      </c>
      <c r="P124" s="3">
        <f t="shared" si="20"/>
        <v>1422.0195239589918</v>
      </c>
      <c r="Q124" s="3">
        <f t="shared" si="21"/>
        <v>5185.053329539457</v>
      </c>
      <c r="R124" s="3">
        <f t="shared" si="17"/>
        <v>6044.302682801259</v>
      </c>
      <c r="S124" s="11">
        <v>1</v>
      </c>
    </row>
    <row r="125" spans="1:19" ht="12.75">
      <c r="A125" s="9">
        <v>40</v>
      </c>
      <c r="B125" s="9">
        <v>44</v>
      </c>
      <c r="C125">
        <f t="shared" si="16"/>
        <v>4</v>
      </c>
      <c r="D125" s="3">
        <f t="shared" si="23"/>
        <v>219.6149130555014</v>
      </c>
      <c r="E125" s="3">
        <f t="shared" si="23"/>
        <v>268.4426968516474</v>
      </c>
      <c r="F125" s="3">
        <f t="shared" si="23"/>
        <v>328.12653972535094</v>
      </c>
      <c r="G125" s="3">
        <f t="shared" si="23"/>
        <v>401.0801088458502</v>
      </c>
      <c r="H125" s="3">
        <f t="shared" si="23"/>
        <v>0</v>
      </c>
      <c r="I125" s="3">
        <f t="shared" si="23"/>
        <v>0</v>
      </c>
      <c r="J125" s="3">
        <f t="shared" si="23"/>
        <v>0</v>
      </c>
      <c r="K125" s="3">
        <f t="shared" si="23"/>
        <v>0</v>
      </c>
      <c r="L125" s="3">
        <f t="shared" si="23"/>
        <v>0</v>
      </c>
      <c r="M125" s="3">
        <f t="shared" si="23"/>
        <v>0</v>
      </c>
      <c r="N125" s="3">
        <f t="shared" si="23"/>
        <v>0</v>
      </c>
      <c r="O125" s="3">
        <f t="shared" si="23"/>
        <v>0</v>
      </c>
      <c r="P125" s="3">
        <f t="shared" si="20"/>
        <v>1896.1509916169682</v>
      </c>
      <c r="Q125" s="3">
        <f t="shared" si="21"/>
        <v>5141.5022535460275</v>
      </c>
      <c r="R125" s="3">
        <f t="shared" si="17"/>
        <v>4462.615520407409</v>
      </c>
      <c r="S125" s="11">
        <v>0</v>
      </c>
    </row>
    <row r="126" spans="1:19" ht="12.75">
      <c r="A126" s="9">
        <v>40</v>
      </c>
      <c r="B126" s="9">
        <v>45</v>
      </c>
      <c r="C126">
        <f t="shared" si="16"/>
        <v>5</v>
      </c>
      <c r="D126" s="3">
        <f t="shared" si="23"/>
        <v>219.6149130555014</v>
      </c>
      <c r="E126" s="3">
        <f t="shared" si="23"/>
        <v>268.4426968516474</v>
      </c>
      <c r="F126" s="3">
        <f t="shared" si="23"/>
        <v>328.12653972535094</v>
      </c>
      <c r="G126" s="3">
        <f t="shared" si="23"/>
        <v>401.0801088458502</v>
      </c>
      <c r="H126" s="3">
        <f t="shared" si="23"/>
        <v>490.25371079842176</v>
      </c>
      <c r="I126" s="3">
        <f t="shared" si="23"/>
        <v>0</v>
      </c>
      <c r="J126" s="3">
        <f t="shared" si="23"/>
        <v>0</v>
      </c>
      <c r="K126" s="3">
        <f t="shared" si="23"/>
        <v>0</v>
      </c>
      <c r="L126" s="3">
        <f t="shared" si="23"/>
        <v>0</v>
      </c>
      <c r="M126" s="3">
        <f t="shared" si="23"/>
        <v>0</v>
      </c>
      <c r="N126" s="3">
        <f t="shared" si="23"/>
        <v>0</v>
      </c>
      <c r="O126" s="3">
        <f t="shared" si="23"/>
        <v>0</v>
      </c>
      <c r="P126" s="3">
        <f t="shared" si="20"/>
        <v>1652.2635226236855</v>
      </c>
      <c r="Q126" s="3">
        <f t="shared" si="21"/>
        <v>5185.053329539457</v>
      </c>
      <c r="R126" s="3">
        <f t="shared" si="17"/>
        <v>5240.307776192543</v>
      </c>
      <c r="S126" s="11">
        <v>0</v>
      </c>
    </row>
    <row r="127" spans="1:19" ht="13.5" thickBot="1">
      <c r="A127" s="9">
        <v>41</v>
      </c>
      <c r="B127" s="9">
        <v>45</v>
      </c>
      <c r="C127">
        <f t="shared" si="16"/>
        <v>4</v>
      </c>
      <c r="D127" s="3">
        <f t="shared" si="23"/>
        <v>222.07002589228273</v>
      </c>
      <c r="E127" s="3">
        <f t="shared" si="23"/>
        <v>271.4436638707411</v>
      </c>
      <c r="F127" s="3">
        <f t="shared" si="23"/>
        <v>331.79472267595395</v>
      </c>
      <c r="G127" s="3">
        <f t="shared" si="23"/>
        <v>405.5638522770454</v>
      </c>
      <c r="H127" s="3">
        <f t="shared" si="23"/>
        <v>0</v>
      </c>
      <c r="I127" s="3">
        <f t="shared" si="23"/>
        <v>0</v>
      </c>
      <c r="J127" s="3">
        <f t="shared" si="23"/>
        <v>0</v>
      </c>
      <c r="K127" s="3">
        <f t="shared" si="23"/>
        <v>0</v>
      </c>
      <c r="L127" s="3">
        <f t="shared" si="23"/>
        <v>0</v>
      </c>
      <c r="M127" s="3">
        <f t="shared" si="23"/>
        <v>0</v>
      </c>
      <c r="N127" s="3">
        <f t="shared" si="23"/>
        <v>0</v>
      </c>
      <c r="O127" s="3">
        <f t="shared" si="23"/>
        <v>0</v>
      </c>
      <c r="P127" s="3">
        <f t="shared" si="20"/>
        <v>1919.7871071364816</v>
      </c>
      <c r="Q127" s="3">
        <f t="shared" si="21"/>
        <v>5185.053329539457</v>
      </c>
      <c r="R127" s="3">
        <f t="shared" si="17"/>
        <v>4496.1384871189985</v>
      </c>
      <c r="S127" s="12">
        <v>0</v>
      </c>
    </row>
    <row r="128" ht="14.25" thickBot="1" thickTop="1"/>
    <row r="129" spans="1:2" ht="14.25" thickBot="1" thickTop="1">
      <c r="A129" t="s">
        <v>30</v>
      </c>
      <c r="B129" s="14">
        <f>SUMPRODUCT(Costs,Flows)</f>
        <v>18795.106222246468</v>
      </c>
    </row>
    <row r="130" ht="13.5" thickTop="1"/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Kelley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1999-07-14T14:34:55Z</dcterms:created>
  <dcterms:modified xsi:type="dcterms:W3CDTF">2000-04-21T16:06:23Z</dcterms:modified>
  <cp:category/>
  <cp:version/>
  <cp:contentType/>
  <cp:contentStatus/>
</cp:coreProperties>
</file>